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showInkAnnotation="0" autoCompressPictures="0"/>
  <bookViews>
    <workbookView xWindow="-75" yWindow="-75" windowWidth="15480" windowHeight="11640"/>
  </bookViews>
  <sheets>
    <sheet name="Nov 2014" sheetId="36" r:id="rId1"/>
  </sheets>
  <calcPr calcId="114210" concurrentCalc="0"/>
</workbook>
</file>

<file path=xl/calcChain.xml><?xml version="1.0" encoding="utf-8"?>
<calcChain xmlns="http://schemas.openxmlformats.org/spreadsheetml/2006/main">
  <c r="M18" i="36"/>
  <c r="M19"/>
  <c r="M20"/>
  <c r="M21"/>
  <c r="M22"/>
  <c r="M23"/>
  <c r="M24"/>
  <c r="M25"/>
  <c r="M26"/>
  <c r="M27"/>
  <c r="M28"/>
  <c r="M29"/>
  <c r="M30"/>
  <c r="M31"/>
  <c r="M32"/>
  <c r="M33"/>
  <c r="M34"/>
  <c r="M35"/>
  <c r="M36"/>
  <c r="M37"/>
  <c r="M38"/>
  <c r="M39"/>
  <c r="M40"/>
  <c r="M41"/>
  <c r="M42"/>
  <c r="M43"/>
  <c r="M44"/>
  <c r="M45"/>
  <c r="M46"/>
  <c r="M17"/>
  <c r="L18"/>
  <c r="K18"/>
  <c r="L19"/>
  <c r="K19"/>
  <c r="L20"/>
  <c r="K20"/>
  <c r="L21"/>
  <c r="K21"/>
  <c r="L22"/>
  <c r="K22"/>
  <c r="K23"/>
  <c r="K24"/>
  <c r="K25"/>
  <c r="K26"/>
  <c r="L27"/>
  <c r="K27"/>
  <c r="K28"/>
  <c r="K29"/>
  <c r="K30"/>
  <c r="K31"/>
  <c r="K32"/>
  <c r="K33"/>
  <c r="K34"/>
  <c r="K35"/>
  <c r="K36"/>
  <c r="K37"/>
  <c r="K38"/>
  <c r="K39"/>
  <c r="K40"/>
  <c r="L41"/>
  <c r="K41"/>
  <c r="K42"/>
  <c r="K43"/>
  <c r="L44"/>
  <c r="K44"/>
  <c r="K45"/>
  <c r="L46"/>
  <c r="K46"/>
  <c r="L17"/>
  <c r="K17"/>
  <c r="H41"/>
  <c r="H42"/>
  <c r="H43"/>
  <c r="H44"/>
  <c r="H45"/>
  <c r="H46"/>
  <c r="H30"/>
  <c r="H31"/>
  <c r="H32"/>
  <c r="H33"/>
  <c r="H34"/>
  <c r="H35"/>
  <c r="H36"/>
  <c r="H37"/>
  <c r="H38"/>
  <c r="H39"/>
  <c r="H40"/>
  <c r="H21"/>
  <c r="H22"/>
  <c r="H23"/>
  <c r="H24"/>
  <c r="H25"/>
  <c r="H26"/>
  <c r="H27"/>
  <c r="H28"/>
  <c r="H29"/>
  <c r="H18"/>
  <c r="H19"/>
  <c r="H20"/>
  <c r="H17"/>
  <c r="N46"/>
  <c r="J46"/>
  <c r="E46"/>
  <c r="I46"/>
  <c r="G46"/>
  <c r="F46"/>
  <c r="N45"/>
  <c r="L45"/>
  <c r="J45"/>
  <c r="I45"/>
  <c r="G45"/>
  <c r="F45"/>
  <c r="E45"/>
  <c r="N44"/>
  <c r="J44"/>
  <c r="E44"/>
  <c r="I44"/>
  <c r="G44"/>
  <c r="F44"/>
  <c r="N43"/>
  <c r="L43"/>
  <c r="J43"/>
  <c r="I43"/>
  <c r="G43"/>
  <c r="F43"/>
  <c r="E43"/>
  <c r="N42"/>
  <c r="L42"/>
  <c r="J42"/>
  <c r="I42"/>
  <c r="G42"/>
  <c r="F42"/>
  <c r="E42"/>
  <c r="N41"/>
  <c r="J41"/>
  <c r="E41"/>
  <c r="I41"/>
  <c r="G41"/>
  <c r="F41"/>
  <c r="N40"/>
  <c r="L40"/>
  <c r="J40"/>
  <c r="I40"/>
  <c r="G40"/>
  <c r="F40"/>
  <c r="E40"/>
  <c r="N39"/>
  <c r="L39"/>
  <c r="J39"/>
  <c r="I39"/>
  <c r="G39"/>
  <c r="F39"/>
  <c r="E39"/>
  <c r="N38"/>
  <c r="L38"/>
  <c r="J38"/>
  <c r="I38"/>
  <c r="G38"/>
  <c r="F38"/>
  <c r="E38"/>
  <c r="N37"/>
  <c r="L37"/>
  <c r="J37"/>
  <c r="I37"/>
  <c r="G37"/>
  <c r="F37"/>
  <c r="E37"/>
  <c r="N36"/>
  <c r="L36"/>
  <c r="J36"/>
  <c r="I36"/>
  <c r="G36"/>
  <c r="F36"/>
  <c r="E36"/>
  <c r="N35"/>
  <c r="L35"/>
  <c r="J35"/>
  <c r="I35"/>
  <c r="G35"/>
  <c r="F35"/>
  <c r="E35"/>
  <c r="N34"/>
  <c r="L34"/>
  <c r="J34"/>
  <c r="I34"/>
  <c r="G34"/>
  <c r="F34"/>
  <c r="E34"/>
  <c r="N33"/>
  <c r="L33"/>
  <c r="J33"/>
  <c r="I33"/>
  <c r="G33"/>
  <c r="F33"/>
  <c r="E33"/>
  <c r="N32"/>
  <c r="L32"/>
  <c r="J32"/>
  <c r="I32"/>
  <c r="G32"/>
  <c r="F32"/>
  <c r="E32"/>
  <c r="N31"/>
  <c r="L31"/>
  <c r="J31"/>
  <c r="I31"/>
  <c r="G31"/>
  <c r="F31"/>
  <c r="E31"/>
  <c r="N30"/>
  <c r="L30"/>
  <c r="J30"/>
  <c r="I30"/>
  <c r="G30"/>
  <c r="F30"/>
  <c r="E30"/>
  <c r="N29"/>
  <c r="L29"/>
  <c r="J29"/>
  <c r="I29"/>
  <c r="G29"/>
  <c r="F29"/>
  <c r="E29"/>
  <c r="N28"/>
  <c r="L28"/>
  <c r="J28"/>
  <c r="I28"/>
  <c r="G28"/>
  <c r="F28"/>
  <c r="E28"/>
  <c r="N27"/>
  <c r="J27"/>
  <c r="E27"/>
  <c r="I27"/>
  <c r="G27"/>
  <c r="F27"/>
  <c r="N26"/>
  <c r="L26"/>
  <c r="J26"/>
  <c r="I26"/>
  <c r="G26"/>
  <c r="F26"/>
  <c r="E26"/>
  <c r="N25"/>
  <c r="L25"/>
  <c r="J25"/>
  <c r="I25"/>
  <c r="G25"/>
  <c r="F25"/>
  <c r="E25"/>
  <c r="N24"/>
  <c r="L24"/>
  <c r="J24"/>
  <c r="I24"/>
  <c r="G24"/>
  <c r="F24"/>
  <c r="E24"/>
  <c r="N23"/>
  <c r="L23"/>
  <c r="J23"/>
  <c r="I23"/>
  <c r="G23"/>
  <c r="F23"/>
  <c r="E23"/>
  <c r="N22"/>
  <c r="J22"/>
  <c r="E22"/>
  <c r="I22"/>
  <c r="G22"/>
  <c r="F22"/>
  <c r="N21"/>
  <c r="J21"/>
  <c r="E21"/>
  <c r="I21"/>
  <c r="G21"/>
  <c r="F21"/>
  <c r="N20"/>
  <c r="J20"/>
  <c r="E20"/>
  <c r="I20"/>
  <c r="G20"/>
  <c r="F20"/>
  <c r="N19"/>
  <c r="J19"/>
  <c r="E19"/>
  <c r="I19"/>
  <c r="G19"/>
  <c r="F19"/>
  <c r="N18"/>
  <c r="J18"/>
  <c r="E18"/>
  <c r="I18"/>
  <c r="G18"/>
  <c r="F18"/>
  <c r="N17"/>
  <c r="J17"/>
  <c r="E17"/>
  <c r="I17"/>
  <c r="G17"/>
  <c r="F17"/>
  <c r="D13"/>
  <c r="D6"/>
  <c r="D10"/>
  <c r="D12"/>
  <c r="D7"/>
  <c r="D5"/>
  <c r="D11"/>
  <c r="D9"/>
  <c r="D8"/>
</calcChain>
</file>

<file path=xl/comments1.xml><?xml version="1.0" encoding="utf-8"?>
<comments xmlns="http://schemas.openxmlformats.org/spreadsheetml/2006/main">
  <authors>
    <author>Jennifer Marie Hersey</author>
    <author>Erik Benson</author>
  </authors>
  <commentList>
    <comment ref="B15" authorId="0">
      <text>
        <r>
          <rPr>
            <sz val="8"/>
            <color indexed="81"/>
            <rFont val="Tahoma"/>
          </rPr>
          <t>To use for a different year, change the dates in this column and that will adapt the other formulas.</t>
        </r>
      </text>
    </comment>
    <comment ref="C15" authorId="1">
      <text>
        <r>
          <rPr>
            <sz val="8"/>
            <color indexed="81"/>
            <rFont val="Tahoma"/>
          </rPr>
          <t>This is the column you should update each day as you complete that day's writing.  These numbers will be used to figure out the rest of the column's values.  If you don't write on a certain day, enter in the same number you had the day previous--leaving it blank will break the form.</t>
        </r>
      </text>
    </comment>
    <comment ref="D15" authorId="1">
      <text>
        <r>
          <rPr>
            <sz val="8"/>
            <color indexed="81"/>
            <rFont val="Tahoma"/>
          </rPr>
          <t>How many hours did you spent writing today?  Input that number here. You don't need a number in here to make the form work, but it gives you some extra stats!</t>
        </r>
      </text>
    </comment>
    <comment ref="I15" authorId="0">
      <text>
        <r>
          <rPr>
            <sz val="8"/>
            <color indexed="81"/>
            <rFont val="Tahoma"/>
          </rPr>
          <t>The number of words you are over or under the daily goal for today.</t>
        </r>
      </text>
    </comment>
    <comment ref="J15" authorId="0">
      <text>
        <r>
          <rPr>
            <sz val="8"/>
            <color indexed="81"/>
            <rFont val="Tahoma"/>
          </rPr>
          <t>The number of words you are over or under the total monthly goal for this date.</t>
        </r>
      </text>
    </comment>
  </commentList>
</comments>
</file>

<file path=xl/sharedStrings.xml><?xml version="1.0" encoding="utf-8"?>
<sst xmlns="http://schemas.openxmlformats.org/spreadsheetml/2006/main" count="33" uniqueCount="33">
  <si>
    <t>Words Left to Write</t>
  </si>
  <si>
    <t>Days Left</t>
  </si>
  <si>
    <t>Words Per Hour (today)</t>
  </si>
  <si>
    <t xml:space="preserve">Year: </t>
  </si>
  <si>
    <t>Name:</t>
  </si>
  <si>
    <t>The Great Big Chart of Nanowrimo Stats!</t>
  </si>
  <si>
    <t>Average words per hour:</t>
  </si>
  <si>
    <t>Words Written Today</t>
  </si>
  <si>
    <t>Today's WordCount Goal</t>
  </si>
  <si>
    <t>Goal Met? (Total Count)</t>
  </si>
  <si>
    <t>Goal Met? (Daily Count)</t>
  </si>
  <si>
    <t>Words Per Day to Finish on time</t>
  </si>
  <si>
    <t>(fill in these three columns)</t>
  </si>
  <si>
    <t>(leave these columns blank, they'll fill in automatically)</t>
  </si>
  <si>
    <t>Total hours spent writing:</t>
  </si>
  <si>
    <t>Quick Stats!</t>
  </si>
  <si>
    <t>Words Completed:</t>
  </si>
  <si>
    <t>Words Remaining:</t>
  </si>
  <si>
    <t>Highest wordcount in a day:</t>
  </si>
  <si>
    <t>Total Wordcount Goal :</t>
  </si>
  <si>
    <t>Number of days you hit goal:</t>
  </si>
  <si>
    <t>Average hours per day:</t>
  </si>
  <si>
    <t>Average words per day:</t>
  </si>
  <si>
    <t>Hours Written Today</t>
  </si>
  <si>
    <t>At This Rate You'll Hit Your Goal On:</t>
  </si>
  <si>
    <t>Percent Done</t>
  </si>
  <si>
    <t>*Date</t>
  </si>
  <si>
    <r>
      <t xml:space="preserve">Total Word Count 
</t>
    </r>
    <r>
      <rPr>
        <b/>
        <sz val="8"/>
        <color indexed="8"/>
        <rFont val="Calibri"/>
        <family val="2"/>
      </rPr>
      <t>(don't skip any rows)</t>
    </r>
  </si>
  <si>
    <t>Day</t>
  </si>
  <si>
    <t>(Please only change yellow cells. If you prefer a different wordcount goal, enter it in K3 and formulas will adapt.)</t>
  </si>
  <si>
    <t>Originally created in 2011 by Jennifer Hersey (@jenepel) using elements of an original 2007 design by Erik Benson. Comments and suggestions welcome!</t>
  </si>
  <si>
    <t>To create a new one, duplicate the entire worksheet rather than copy/pasting, in order to preserve formulas.</t>
  </si>
  <si>
    <t>2014</t>
  </si>
</sst>
</file>

<file path=xl/styles.xml><?xml version="1.0" encoding="utf-8"?>
<styleSheet xmlns="http://schemas.openxmlformats.org/spreadsheetml/2006/main">
  <numFmts count="5">
    <numFmt numFmtId="164" formatCode="m/d;@"/>
    <numFmt numFmtId="165" formatCode="m/d/yy;@"/>
    <numFmt numFmtId="166" formatCode="[$-409]mmmm\ d\,\ yyyy;@"/>
    <numFmt numFmtId="167" formatCode="0_ ;[Red]\-0\ "/>
    <numFmt numFmtId="168" formatCode="[$-409]dd\-mmm\-yy;@"/>
  </numFmts>
  <fonts count="18">
    <font>
      <sz val="10"/>
      <name val="Arial"/>
    </font>
    <font>
      <sz val="8"/>
      <color indexed="81"/>
      <name val="Tahoma"/>
    </font>
    <font>
      <b/>
      <sz val="17"/>
      <name val="Calibri"/>
    </font>
    <font>
      <sz val="10"/>
      <name val="Calibri"/>
    </font>
    <font>
      <sz val="16"/>
      <name val="Calibri"/>
    </font>
    <font>
      <b/>
      <sz val="12"/>
      <name val="Calibri"/>
    </font>
    <font>
      <b/>
      <sz val="10"/>
      <name val="Calibri"/>
    </font>
    <font>
      <sz val="8"/>
      <color indexed="9"/>
      <name val="Calibri"/>
    </font>
    <font>
      <b/>
      <sz val="8"/>
      <name val="Calibri"/>
    </font>
    <font>
      <b/>
      <sz val="8"/>
      <color indexed="63"/>
      <name val="Calibri"/>
    </font>
    <font>
      <sz val="11"/>
      <color indexed="63"/>
      <name val="Calibri"/>
    </font>
    <font>
      <sz val="11"/>
      <name val="Calibri"/>
    </font>
    <font>
      <sz val="8"/>
      <color indexed="8"/>
      <name val="Calibri"/>
    </font>
    <font>
      <sz val="8"/>
      <name val="Calibri"/>
    </font>
    <font>
      <sz val="10"/>
      <color indexed="63"/>
      <name val="Calibri"/>
    </font>
    <font>
      <b/>
      <sz val="10"/>
      <color indexed="8"/>
      <name val="Calibri"/>
    </font>
    <font>
      <sz val="8"/>
      <name val="Arial"/>
    </font>
    <font>
      <b/>
      <sz val="8"/>
      <color indexed="8"/>
      <name val="Calibri"/>
      <family val="2"/>
    </font>
  </fonts>
  <fills count="8">
    <fill>
      <patternFill patternType="none"/>
    </fill>
    <fill>
      <patternFill patternType="gray125"/>
    </fill>
    <fill>
      <patternFill patternType="solid">
        <fgColor indexed="43"/>
        <bgColor indexed="64"/>
      </patternFill>
    </fill>
    <fill>
      <patternFill patternType="solid">
        <fgColor indexed="22"/>
        <bgColor indexed="64"/>
      </patternFill>
    </fill>
    <fill>
      <patternFill patternType="solid">
        <fgColor indexed="55"/>
        <bgColor indexed="64"/>
      </patternFill>
    </fill>
    <fill>
      <patternFill patternType="solid">
        <fgColor indexed="43"/>
        <bgColor indexed="8"/>
      </patternFill>
    </fill>
    <fill>
      <patternFill patternType="solid">
        <fgColor indexed="44"/>
        <bgColor indexed="64"/>
      </patternFill>
    </fill>
    <fill>
      <patternFill patternType="solid">
        <fgColor indexed="44"/>
        <bgColor indexed="8"/>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top style="medium">
        <color indexed="64"/>
      </top>
      <bottom style="medium">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8"/>
      </right>
      <top style="thin">
        <color indexed="64"/>
      </top>
      <bottom style="thin">
        <color indexed="64"/>
      </bottom>
      <diagonal/>
    </border>
  </borders>
  <cellStyleXfs count="1">
    <xf numFmtId="0" fontId="0" fillId="0" borderId="0"/>
  </cellStyleXfs>
  <cellXfs count="85">
    <xf numFmtId="0" fontId="0" fillId="0" borderId="0" xfId="0"/>
    <xf numFmtId="3" fontId="5" fillId="2" borderId="1" xfId="0" applyNumberFormat="1" applyFont="1" applyFill="1" applyBorder="1" applyAlignment="1" applyProtection="1">
      <alignment horizontal="center" vertical="center" wrapText="1"/>
      <protection locked="0"/>
    </xf>
    <xf numFmtId="3" fontId="7" fillId="0" borderId="0" xfId="0" applyNumberFormat="1" applyFont="1" applyFill="1" applyBorder="1" applyAlignment="1" applyProtection="1">
      <alignment horizontal="center" vertical="center" wrapText="1"/>
    </xf>
    <xf numFmtId="4" fontId="6" fillId="0" borderId="1" xfId="0" applyNumberFormat="1" applyFont="1" applyFill="1" applyBorder="1" applyAlignment="1" applyProtection="1">
      <alignment horizontal="center" vertical="center" wrapText="1"/>
    </xf>
    <xf numFmtId="3" fontId="6" fillId="0" borderId="1" xfId="0" applyNumberFormat="1" applyFont="1" applyFill="1" applyBorder="1" applyAlignment="1" applyProtection="1">
      <alignment horizontal="center" vertical="center" wrapText="1"/>
    </xf>
    <xf numFmtId="4" fontId="6" fillId="2" borderId="1" xfId="0" applyNumberFormat="1" applyFont="1" applyFill="1" applyBorder="1" applyAlignment="1" applyProtection="1">
      <alignment horizontal="center" vertical="center" wrapText="1"/>
      <protection locked="0"/>
    </xf>
    <xf numFmtId="1" fontId="14" fillId="0" borderId="1" xfId="0" applyNumberFormat="1" applyFont="1" applyFill="1" applyBorder="1" applyAlignment="1" applyProtection="1">
      <alignment horizontal="center" vertical="center" wrapText="1"/>
    </xf>
    <xf numFmtId="9" fontId="14" fillId="0" borderId="1" xfId="0" applyNumberFormat="1" applyFont="1" applyFill="1" applyBorder="1" applyAlignment="1" applyProtection="1">
      <alignment horizontal="center" vertical="center" wrapText="1"/>
    </xf>
    <xf numFmtId="167" fontId="14" fillId="0" borderId="1" xfId="0" applyNumberFormat="1" applyFont="1" applyFill="1" applyBorder="1" applyAlignment="1" applyProtection="1">
      <alignment horizontal="center" vertical="center" wrapText="1"/>
    </xf>
    <xf numFmtId="166" fontId="14" fillId="0" borderId="1" xfId="0" applyNumberFormat="1" applyFont="1" applyFill="1" applyBorder="1" applyAlignment="1" applyProtection="1">
      <alignment horizontal="center" vertical="center" wrapText="1"/>
    </xf>
    <xf numFmtId="3" fontId="14" fillId="0" borderId="1" xfId="0" applyNumberFormat="1" applyFont="1" applyFill="1" applyBorder="1" applyAlignment="1" applyProtection="1">
      <alignment horizontal="center" vertical="center" wrapText="1"/>
    </xf>
    <xf numFmtId="168" fontId="3" fillId="2" borderId="1" xfId="0" applyNumberFormat="1" applyFont="1" applyFill="1" applyBorder="1" applyAlignment="1" applyProtection="1">
      <alignment horizontal="center" vertical="center" wrapText="1"/>
      <protection locked="0"/>
    </xf>
    <xf numFmtId="1" fontId="4" fillId="0" borderId="0" xfId="0" applyNumberFormat="1" applyFont="1" applyFill="1" applyAlignment="1" applyProtection="1">
      <alignment horizontal="center"/>
    </xf>
    <xf numFmtId="0" fontId="3" fillId="0" borderId="0" xfId="0" applyFont="1" applyAlignment="1" applyProtection="1">
      <alignment horizontal="center"/>
    </xf>
    <xf numFmtId="1" fontId="3" fillId="0" borderId="0" xfId="0" applyNumberFormat="1" applyFont="1" applyFill="1" applyAlignment="1" applyProtection="1">
      <alignment horizontal="center"/>
    </xf>
    <xf numFmtId="0" fontId="3" fillId="0" borderId="0" xfId="0" applyFont="1" applyFill="1" applyAlignment="1" applyProtection="1">
      <alignment horizontal="center"/>
    </xf>
    <xf numFmtId="165" fontId="5" fillId="3" borderId="1" xfId="0" applyNumberFormat="1" applyFont="1" applyFill="1" applyBorder="1" applyAlignment="1" applyProtection="1">
      <alignment horizontal="center" vertical="center"/>
    </xf>
    <xf numFmtId="0" fontId="5" fillId="3" borderId="1" xfId="0" applyFont="1" applyFill="1" applyBorder="1" applyAlignment="1" applyProtection="1">
      <alignment horizontal="center" vertical="center"/>
    </xf>
    <xf numFmtId="165" fontId="3" fillId="0" borderId="2"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1" fontId="3" fillId="0" borderId="0" xfId="0" applyNumberFormat="1" applyFont="1" applyFill="1" applyBorder="1" applyAlignment="1" applyProtection="1">
      <alignment horizontal="center" vertical="top" wrapText="1"/>
    </xf>
    <xf numFmtId="0" fontId="3" fillId="0" borderId="0" xfId="0" applyNumberFormat="1" applyFont="1" applyFill="1" applyBorder="1" applyAlignment="1" applyProtection="1">
      <alignment horizontal="center" vertical="top" wrapText="1"/>
    </xf>
    <xf numFmtId="0" fontId="3" fillId="0" borderId="0" xfId="0" applyFont="1" applyFill="1" applyAlignment="1" applyProtection="1">
      <alignment horizontal="center" vertical="top" wrapText="1"/>
    </xf>
    <xf numFmtId="0" fontId="3" fillId="0" borderId="3" xfId="0" applyNumberFormat="1" applyFont="1" applyFill="1" applyBorder="1" applyAlignment="1" applyProtection="1">
      <alignment horizontal="center" vertical="top" wrapText="1"/>
    </xf>
    <xf numFmtId="1" fontId="8" fillId="0" borderId="0" xfId="0" applyNumberFormat="1" applyFont="1" applyFill="1" applyBorder="1" applyAlignment="1" applyProtection="1">
      <alignment horizontal="center" vertical="center" wrapText="1"/>
    </xf>
    <xf numFmtId="9" fontId="9" fillId="0" borderId="0" xfId="0" applyNumberFormat="1" applyFont="1" applyFill="1" applyBorder="1" applyAlignment="1" applyProtection="1">
      <alignment horizontal="center" vertical="center" wrapText="1"/>
    </xf>
    <xf numFmtId="1" fontId="9" fillId="0" borderId="0" xfId="0" applyNumberFormat="1" applyFont="1" applyFill="1" applyBorder="1" applyAlignment="1" applyProtection="1">
      <alignment horizontal="center" vertical="center" wrapText="1"/>
    </xf>
    <xf numFmtId="1" fontId="10" fillId="0" borderId="0" xfId="0" applyNumberFormat="1" applyFont="1" applyFill="1" applyBorder="1" applyAlignment="1" applyProtection="1">
      <alignment horizontal="center" vertical="center" wrapText="1"/>
    </xf>
    <xf numFmtId="166" fontId="3" fillId="0" borderId="0" xfId="0" applyNumberFormat="1" applyFont="1" applyFill="1" applyBorder="1" applyAlignment="1" applyProtection="1">
      <alignment horizontal="center" vertical="center" wrapText="1"/>
    </xf>
    <xf numFmtId="0" fontId="8" fillId="0" borderId="0" xfId="0" applyFont="1" applyFill="1" applyBorder="1" applyAlignment="1" applyProtection="1">
      <alignment horizontal="center" vertical="center" wrapText="1"/>
    </xf>
    <xf numFmtId="0" fontId="11" fillId="0" borderId="0" xfId="0" applyFont="1" applyFill="1" applyBorder="1" applyAlignment="1" applyProtection="1">
      <alignment horizontal="center" vertical="center" wrapText="1"/>
    </xf>
    <xf numFmtId="164" fontId="3" fillId="0" borderId="0" xfId="0" applyNumberFormat="1" applyFont="1" applyFill="1" applyBorder="1" applyAlignment="1" applyProtection="1">
      <alignment horizontal="center" vertical="center" wrapText="1"/>
    </xf>
    <xf numFmtId="0" fontId="3" fillId="0" borderId="0" xfId="0" applyFont="1" applyAlignment="1" applyProtection="1">
      <alignment horizontal="center" vertical="center" wrapText="1"/>
    </xf>
    <xf numFmtId="3" fontId="8" fillId="0" borderId="0" xfId="0" applyNumberFormat="1" applyFont="1" applyFill="1" applyBorder="1" applyAlignment="1" applyProtection="1">
      <alignment horizontal="center" vertical="center" wrapText="1"/>
    </xf>
    <xf numFmtId="165" fontId="15" fillId="3" borderId="1" xfId="0" applyNumberFormat="1" applyFont="1" applyFill="1" applyBorder="1" applyAlignment="1" applyProtection="1">
      <alignment horizontal="center" vertical="center" wrapText="1"/>
    </xf>
    <xf numFmtId="3" fontId="15" fillId="3" borderId="1" xfId="0" applyNumberFormat="1" applyFont="1" applyFill="1" applyBorder="1" applyAlignment="1" applyProtection="1">
      <alignment horizontal="center" vertical="center" wrapText="1"/>
    </xf>
    <xf numFmtId="1" fontId="15" fillId="3" borderId="1" xfId="0" applyNumberFormat="1" applyFont="1" applyFill="1" applyBorder="1" applyAlignment="1" applyProtection="1">
      <alignment horizontal="center" vertical="center" wrapText="1"/>
    </xf>
    <xf numFmtId="165" fontId="6" fillId="3" borderId="1" xfId="0" applyNumberFormat="1" applyFont="1" applyFill="1" applyBorder="1" applyAlignment="1" applyProtection="1">
      <alignment horizontal="center" vertical="center" wrapText="1"/>
    </xf>
    <xf numFmtId="1" fontId="6" fillId="3" borderId="1" xfId="0" applyNumberFormat="1" applyFont="1" applyFill="1" applyBorder="1" applyAlignment="1" applyProtection="1">
      <alignment horizontal="center" vertical="center" wrapText="1"/>
    </xf>
    <xf numFmtId="0" fontId="15" fillId="3" borderId="1" xfId="0" applyFont="1" applyFill="1" applyBorder="1" applyAlignment="1" applyProtection="1">
      <alignment horizontal="center" vertical="center" wrapText="1"/>
    </xf>
    <xf numFmtId="0" fontId="3" fillId="0" borderId="0" xfId="0" applyFont="1" applyBorder="1" applyAlignment="1" applyProtection="1">
      <alignment horizontal="center" vertical="top" wrapText="1"/>
    </xf>
    <xf numFmtId="0" fontId="15" fillId="4" borderId="4" xfId="0" applyFont="1" applyFill="1" applyBorder="1" applyAlignment="1" applyProtection="1">
      <alignment horizontal="center" vertical="top" wrapText="1"/>
    </xf>
    <xf numFmtId="0" fontId="12" fillId="3" borderId="0" xfId="0" applyFont="1" applyFill="1" applyBorder="1" applyAlignment="1" applyProtection="1">
      <alignment horizontal="center" vertical="top" wrapText="1"/>
    </xf>
    <xf numFmtId="0" fontId="3" fillId="0" borderId="0" xfId="0" applyFont="1" applyAlignment="1" applyProtection="1">
      <alignment horizontal="center" vertical="top" wrapText="1"/>
    </xf>
    <xf numFmtId="165" fontId="13" fillId="0" borderId="0" xfId="0" applyNumberFormat="1" applyFont="1" applyFill="1" applyBorder="1" applyAlignment="1" applyProtection="1">
      <alignment horizontal="center" vertical="center" wrapText="1"/>
    </xf>
    <xf numFmtId="0" fontId="11" fillId="0" borderId="0" xfId="0" applyFont="1" applyFill="1" applyBorder="1" applyAlignment="1" applyProtection="1">
      <alignment horizontal="center" vertical="top" wrapText="1"/>
    </xf>
    <xf numFmtId="0" fontId="11" fillId="0" borderId="0" xfId="0" applyFont="1" applyFill="1" applyAlignment="1" applyProtection="1">
      <alignment horizontal="center" wrapText="1"/>
    </xf>
    <xf numFmtId="0" fontId="11" fillId="0" borderId="0" xfId="0" applyFont="1" applyAlignment="1" applyProtection="1">
      <alignment horizontal="center" wrapText="1"/>
    </xf>
    <xf numFmtId="165" fontId="13" fillId="0" borderId="0" xfId="0" applyNumberFormat="1" applyFont="1" applyAlignment="1" applyProtection="1">
      <alignment horizontal="center" wrapText="1"/>
    </xf>
    <xf numFmtId="3" fontId="11" fillId="0" borderId="0" xfId="0" applyNumberFormat="1" applyFont="1" applyFill="1" applyAlignment="1" applyProtection="1">
      <alignment horizontal="center" wrapText="1"/>
    </xf>
    <xf numFmtId="1" fontId="11" fillId="0" borderId="0" xfId="0" applyNumberFormat="1" applyFont="1" applyFill="1" applyAlignment="1" applyProtection="1">
      <alignment horizontal="center" wrapText="1"/>
    </xf>
    <xf numFmtId="1" fontId="11" fillId="0" borderId="0" xfId="0" applyNumberFormat="1" applyFont="1" applyFill="1" applyBorder="1" applyAlignment="1" applyProtection="1">
      <alignment horizontal="center" wrapText="1"/>
    </xf>
    <xf numFmtId="9" fontId="10" fillId="0" borderId="0" xfId="0" applyNumberFormat="1" applyFont="1" applyFill="1" applyAlignment="1" applyProtection="1">
      <alignment horizontal="center" wrapText="1"/>
    </xf>
    <xf numFmtId="1" fontId="10" fillId="0" borderId="0" xfId="0" applyNumberFormat="1" applyFont="1" applyFill="1" applyAlignment="1" applyProtection="1">
      <alignment horizontal="center" wrapText="1"/>
    </xf>
    <xf numFmtId="165" fontId="10" fillId="0" borderId="0" xfId="0" applyNumberFormat="1" applyFont="1" applyAlignment="1" applyProtection="1">
      <alignment horizontal="center" wrapText="1"/>
    </xf>
    <xf numFmtId="3" fontId="6" fillId="5" borderId="1" xfId="0" applyNumberFormat="1" applyFont="1" applyFill="1" applyBorder="1" applyAlignment="1" applyProtection="1">
      <alignment horizontal="center" vertical="center" wrapText="1"/>
      <protection locked="0"/>
    </xf>
    <xf numFmtId="4" fontId="6" fillId="5" borderId="5" xfId="0" applyNumberFormat="1" applyFont="1" applyFill="1" applyBorder="1" applyAlignment="1" applyProtection="1">
      <alignment horizontal="center" vertical="center" wrapText="1"/>
      <protection locked="0"/>
    </xf>
    <xf numFmtId="4" fontId="6" fillId="5" borderId="6" xfId="0" applyNumberFormat="1" applyFont="1" applyFill="1" applyBorder="1" applyAlignment="1" applyProtection="1">
      <alignment horizontal="center" vertical="center" wrapText="1"/>
      <protection locked="0"/>
    </xf>
    <xf numFmtId="3" fontId="3" fillId="5" borderId="1" xfId="0" applyNumberFormat="1" applyFont="1" applyFill="1" applyBorder="1" applyAlignment="1" applyProtection="1">
      <alignment horizontal="center" vertical="center" wrapText="1"/>
      <protection locked="0"/>
    </xf>
    <xf numFmtId="49" fontId="5" fillId="2" borderId="1" xfId="0" applyNumberFormat="1" applyFont="1" applyFill="1" applyBorder="1" applyAlignment="1" applyProtection="1">
      <alignment horizontal="center" vertical="center" wrapText="1"/>
      <protection locked="0"/>
    </xf>
    <xf numFmtId="165" fontId="3" fillId="0" borderId="12" xfId="0" applyNumberFormat="1" applyFont="1" applyBorder="1" applyAlignment="1" applyProtection="1">
      <alignment horizontal="left" vertical="center" wrapText="1" indent="1"/>
    </xf>
    <xf numFmtId="3" fontId="12" fillId="6" borderId="12" xfId="0" applyNumberFormat="1" applyFont="1" applyFill="1" applyBorder="1" applyAlignment="1" applyProtection="1">
      <alignment horizontal="center" vertical="center" wrapText="1"/>
    </xf>
    <xf numFmtId="0" fontId="0" fillId="0" borderId="12" xfId="0" applyBorder="1" applyAlignment="1">
      <alignment horizontal="center" wrapText="1"/>
    </xf>
    <xf numFmtId="0" fontId="0" fillId="0" borderId="11" xfId="0" applyBorder="1" applyAlignment="1">
      <alignment horizontal="center" wrapText="1"/>
    </xf>
    <xf numFmtId="164" fontId="6" fillId="3" borderId="1" xfId="0" applyNumberFormat="1" applyFont="1" applyFill="1" applyBorder="1" applyAlignment="1" applyProtection="1">
      <alignment horizontal="center" vertical="center" wrapText="1"/>
    </xf>
    <xf numFmtId="0" fontId="6" fillId="3" borderId="1" xfId="0" applyFont="1" applyFill="1" applyBorder="1" applyAlignment="1" applyProtection="1">
      <alignment horizontal="center" vertical="center" wrapText="1"/>
    </xf>
    <xf numFmtId="165" fontId="3" fillId="7" borderId="7" xfId="0" applyNumberFormat="1" applyFont="1" applyFill="1" applyBorder="1" applyAlignment="1" applyProtection="1">
      <alignment horizontal="left" vertical="center" wrapText="1" indent="1"/>
    </xf>
    <xf numFmtId="165" fontId="3" fillId="7" borderId="8" xfId="0" applyNumberFormat="1" applyFont="1" applyFill="1" applyBorder="1" applyAlignment="1" applyProtection="1">
      <alignment horizontal="left" vertical="center" wrapText="1" indent="1"/>
    </xf>
    <xf numFmtId="165" fontId="3" fillId="7" borderId="13" xfId="0" applyNumberFormat="1" applyFont="1" applyFill="1" applyBorder="1" applyAlignment="1" applyProtection="1">
      <alignment horizontal="left" vertical="center" wrapText="1" indent="1"/>
    </xf>
    <xf numFmtId="1" fontId="13" fillId="6" borderId="7" xfId="0" applyNumberFormat="1" applyFont="1" applyFill="1" applyBorder="1" applyAlignment="1" applyProtection="1">
      <alignment horizontal="center" vertical="center" wrapText="1"/>
    </xf>
    <xf numFmtId="0" fontId="3" fillId="0" borderId="8" xfId="0" applyFont="1" applyBorder="1" applyAlignment="1" applyProtection="1">
      <alignment horizontal="center" vertical="center" wrapText="1"/>
    </xf>
    <xf numFmtId="0" fontId="3" fillId="0" borderId="5" xfId="0" applyFont="1" applyBorder="1" applyAlignment="1" applyProtection="1">
      <alignment horizontal="center" vertical="center" wrapText="1"/>
    </xf>
    <xf numFmtId="0" fontId="2" fillId="6" borderId="7" xfId="0" applyFont="1" applyFill="1" applyBorder="1" applyAlignment="1" applyProtection="1">
      <alignment horizontal="center" vertical="center"/>
    </xf>
    <xf numFmtId="0" fontId="3" fillId="6" borderId="8" xfId="0" applyFont="1" applyFill="1" applyBorder="1" applyAlignment="1" applyProtection="1">
      <alignment horizontal="center" vertical="center"/>
    </xf>
    <xf numFmtId="0" fontId="3" fillId="6" borderId="5" xfId="0" applyFont="1" applyFill="1" applyBorder="1" applyAlignment="1" applyProtection="1">
      <alignment horizontal="center" vertical="center"/>
    </xf>
    <xf numFmtId="0" fontId="3" fillId="0" borderId="9" xfId="0" applyFont="1" applyFill="1" applyBorder="1" applyAlignment="1" applyProtection="1">
      <alignment horizontal="left" vertical="top"/>
    </xf>
    <xf numFmtId="0" fontId="3" fillId="0" borderId="0" xfId="0" applyFont="1" applyBorder="1" applyAlignment="1" applyProtection="1">
      <alignment horizontal="left" vertical="top"/>
    </xf>
    <xf numFmtId="0" fontId="0" fillId="0" borderId="0" xfId="0" applyBorder="1" applyAlignment="1" applyProtection="1">
      <alignment horizontal="left" vertical="top"/>
    </xf>
    <xf numFmtId="0" fontId="0" fillId="0" borderId="0" xfId="0" applyAlignment="1" applyProtection="1"/>
    <xf numFmtId="1" fontId="5" fillId="2" borderId="1" xfId="0" applyNumberFormat="1" applyFont="1" applyFill="1" applyBorder="1" applyAlignment="1" applyProtection="1">
      <alignment horizontal="center" vertical="center" wrapText="1"/>
      <protection locked="0"/>
    </xf>
    <xf numFmtId="0" fontId="5" fillId="3" borderId="7" xfId="0" applyFont="1" applyFill="1" applyBorder="1" applyAlignment="1" applyProtection="1">
      <alignment horizontal="center" vertical="center"/>
    </xf>
    <xf numFmtId="0" fontId="3" fillId="0" borderId="8" xfId="0" applyFont="1" applyBorder="1" applyAlignment="1" applyProtection="1">
      <alignment horizontal="center" vertical="center"/>
    </xf>
    <xf numFmtId="0" fontId="3" fillId="0" borderId="5" xfId="0" applyFont="1" applyBorder="1" applyAlignment="1" applyProtection="1">
      <alignment horizontal="center" vertical="center"/>
    </xf>
    <xf numFmtId="164" fontId="5" fillId="6" borderId="10" xfId="0" applyNumberFormat="1" applyFont="1" applyFill="1" applyBorder="1" applyAlignment="1" applyProtection="1">
      <alignment horizontal="center" vertical="center" wrapText="1"/>
    </xf>
    <xf numFmtId="0" fontId="3" fillId="0" borderId="11" xfId="0" applyFont="1" applyBorder="1" applyAlignment="1" applyProtection="1">
      <alignment horizontal="center" vertical="center" wrapText="1"/>
    </xf>
  </cellXfs>
  <cellStyles count="1">
    <cellStyle name="Normal" xfId="0" builtinId="0"/>
  </cellStyles>
  <dxfs count="11">
    <dxf>
      <font>
        <condense val="0"/>
        <extend val="0"/>
        <color indexed="10"/>
      </font>
    </dxf>
    <dxf>
      <font>
        <color rgb="FF008000"/>
      </font>
    </dxf>
    <dxf>
      <font>
        <color rgb="FF008000"/>
      </font>
      <fill>
        <patternFill patternType="none">
          <fgColor indexed="64"/>
          <bgColor indexed="65"/>
        </patternFill>
      </fill>
    </dxf>
    <dxf>
      <font>
        <condense val="0"/>
        <extend val="0"/>
        <color indexed="10"/>
      </font>
    </dxf>
    <dxf>
      <font>
        <condense val="0"/>
        <extend val="0"/>
        <color indexed="10"/>
      </font>
    </dxf>
    <dxf>
      <font>
        <condense val="0"/>
        <extend val="0"/>
        <color indexed="17"/>
      </font>
    </dxf>
    <dxf>
      <font>
        <b/>
        <i val="0"/>
        <condense val="0"/>
        <extend val="0"/>
        <color indexed="17"/>
      </font>
    </dxf>
    <dxf>
      <font>
        <condense val="0"/>
        <extend val="0"/>
        <color indexed="10"/>
      </font>
    </dxf>
    <dxf>
      <font>
        <condense val="0"/>
        <extend val="0"/>
        <color indexed="17"/>
      </font>
    </dxf>
    <dxf>
      <font>
        <condense val="0"/>
        <extend val="0"/>
        <color indexed="10"/>
      </font>
    </dxf>
    <dxf>
      <font>
        <color rgb="FF008000"/>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800" b="1" i="0" u="none" strike="noStrike" baseline="0">
                <a:solidFill>
                  <a:srgbClr val="000000"/>
                </a:solidFill>
                <a:latin typeface="Arial"/>
                <a:ea typeface="Arial"/>
                <a:cs typeface="Arial"/>
              </a:defRPr>
            </a:pPr>
            <a:r>
              <a:rPr lang="en-US"/>
              <a:t>"Your Novel's Name Here" Quick Chart</a:t>
            </a:r>
          </a:p>
        </c:rich>
      </c:tx>
      <c:layout>
        <c:manualLayout>
          <c:xMode val="edge"/>
          <c:yMode val="edge"/>
          <c:x val="0.36005658071367008"/>
          <c:y val="3.6734693877551003E-2"/>
        </c:manualLayout>
      </c:layout>
      <c:spPr>
        <a:noFill/>
        <a:ln w="25400">
          <a:noFill/>
        </a:ln>
      </c:spPr>
    </c:title>
    <c:plotArea>
      <c:layout/>
      <c:areaChart>
        <c:grouping val="stacked"/>
        <c:ser>
          <c:idx val="9"/>
          <c:order val="0"/>
          <c:tx>
            <c:v>Your Word Count Goal</c:v>
          </c:tx>
          <c:spPr>
            <a:solidFill>
              <a:srgbClr val="CCFFFF"/>
            </a:solidFill>
            <a:ln w="12700">
              <a:solidFill>
                <a:srgbClr val="000090"/>
              </a:solidFill>
              <a:prstDash val="solid"/>
            </a:ln>
          </c:spPr>
          <c:val>
            <c:numLit>
              <c:formatCode>General</c:formatCode>
              <c:ptCount val="1"/>
              <c:pt idx="0">
                <c:v>0</c:v>
              </c:pt>
            </c:numLit>
          </c:val>
        </c:ser>
        <c:ser>
          <c:idx val="1"/>
          <c:order val="1"/>
          <c:tx>
            <c:v>Actual Word Count</c:v>
          </c:tx>
          <c:spPr>
            <a:solidFill>
              <a:srgbClr val="993366"/>
            </a:solidFill>
            <a:ln w="12700">
              <a:solidFill>
                <a:srgbClr val="006411"/>
              </a:solidFill>
              <a:prstDash val="solid"/>
            </a:ln>
          </c:spPr>
          <c:val>
            <c:numLit>
              <c:formatCode>General</c:formatCode>
              <c:ptCount val="1"/>
              <c:pt idx="0">
                <c:v>0</c:v>
              </c:pt>
            </c:numLit>
          </c:val>
        </c:ser>
        <c:ser>
          <c:idx val="0"/>
          <c:order val="2"/>
          <c:tx>
            <c:v>Projected Word Count</c:v>
          </c:tx>
          <c:spPr>
            <a:solidFill>
              <a:srgbClr val="9999FF"/>
            </a:solidFill>
            <a:ln w="12700">
              <a:solidFill>
                <a:srgbClr val="FFCC00"/>
              </a:solidFill>
              <a:prstDash val="solid"/>
            </a:ln>
          </c:spPr>
          <c:val>
            <c:numLit>
              <c:formatCode>General</c:formatCode>
              <c:ptCount val="1"/>
              <c:pt idx="0">
                <c:v>0</c:v>
              </c:pt>
            </c:numLit>
          </c:val>
        </c:ser>
        <c:ser>
          <c:idx val="8"/>
          <c:order val="3"/>
          <c:tx>
            <c:v>Minimum Word Count</c:v>
          </c:tx>
          <c:spPr>
            <a:solidFill>
              <a:srgbClr val="00CCFF"/>
            </a:solidFill>
            <a:ln w="12700">
              <a:solidFill>
                <a:srgbClr val="000000"/>
              </a:solidFill>
              <a:prstDash val="solid"/>
            </a:ln>
          </c:spPr>
          <c:val>
            <c:numLit>
              <c:formatCode>General</c:formatCode>
              <c:ptCount val="1"/>
              <c:pt idx="0">
                <c:v>0</c:v>
              </c:pt>
            </c:numLit>
          </c:val>
        </c:ser>
        <c:ser>
          <c:idx val="7"/>
          <c:order val="4"/>
          <c:spPr>
            <a:solidFill>
              <a:srgbClr val="CCCCFF"/>
            </a:solidFill>
            <a:ln w="12700">
              <a:solidFill>
                <a:srgbClr val="000000"/>
              </a:solidFill>
              <a:prstDash val="solid"/>
            </a:ln>
          </c:spPr>
          <c:val>
            <c:numLit>
              <c:formatCode>General</c:formatCode>
              <c:ptCount val="1"/>
              <c:pt idx="0">
                <c:v>0</c:v>
              </c:pt>
            </c:numLit>
          </c:val>
        </c:ser>
        <c:axId val="44639744"/>
        <c:axId val="44650496"/>
      </c:areaChart>
      <c:catAx>
        <c:axId val="44639744"/>
        <c:scaling>
          <c:orientation val="minMax"/>
        </c:scaling>
        <c:axPos val="b"/>
        <c:title>
          <c:tx>
            <c:rich>
              <a:bodyPr/>
              <a:lstStyle/>
              <a:p>
                <a:pPr>
                  <a:defRPr sz="800" b="1" i="0" u="none" strike="noStrike" baseline="0">
                    <a:solidFill>
                      <a:srgbClr val="000000"/>
                    </a:solidFill>
                    <a:latin typeface="Arial"/>
                    <a:ea typeface="Arial"/>
                    <a:cs typeface="Arial"/>
                  </a:defRPr>
                </a:pPr>
                <a:r>
                  <a:rPr lang="en-US"/>
                  <a:t>Day of November</a:t>
                </a:r>
              </a:p>
            </c:rich>
          </c:tx>
          <c:layout>
            <c:manualLayout>
              <c:xMode val="edge"/>
              <c:yMode val="edge"/>
              <c:x val="0.37412145619202203"/>
              <c:y val="0.89795918367346905"/>
            </c:manualLayout>
          </c:layout>
          <c:spPr>
            <a:noFill/>
            <a:ln w="25400">
              <a:noFill/>
            </a:ln>
          </c:spPr>
        </c:title>
        <c:numFmt formatCode="General" sourceLinked="1"/>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44650496"/>
        <c:crosses val="autoZero"/>
        <c:auto val="1"/>
        <c:lblAlgn val="ctr"/>
        <c:lblOffset val="100"/>
        <c:tickLblSkip val="2"/>
        <c:tickMarkSkip val="1"/>
      </c:catAx>
      <c:valAx>
        <c:axId val="44650496"/>
        <c:scaling>
          <c:orientation val="minMax"/>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en-US"/>
                  <a:t>Word Count</a:t>
                </a:r>
              </a:p>
            </c:rich>
          </c:tx>
          <c:layout>
            <c:manualLayout>
              <c:xMode val="edge"/>
              <c:yMode val="edge"/>
              <c:x val="1.2658211616677701E-2"/>
              <c:y val="0.3224489795918371"/>
            </c:manualLayout>
          </c:layout>
          <c:spPr>
            <a:noFill/>
            <a:ln w="25400">
              <a:noFill/>
            </a:ln>
          </c:spPr>
        </c:title>
        <c:numFmt formatCode="General" sourceLinked="1"/>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44639744"/>
        <c:crosses val="autoZero"/>
        <c:crossBetween val="midCat"/>
      </c:valAx>
      <c:spPr>
        <a:solidFill>
          <a:srgbClr val="FFFFCC"/>
        </a:solidFill>
        <a:ln w="12700">
          <a:solidFill>
            <a:srgbClr val="808080"/>
          </a:solidFill>
          <a:prstDash val="solid"/>
        </a:ln>
      </c:spPr>
    </c:plotArea>
    <c:legend>
      <c:legendPos val="r"/>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en-US"/>
        </a:p>
      </c:txPr>
    </c:legend>
    <c:dispBlanksAs val="zero"/>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c:pageMargins b="1" l="0.75000000000000011" r="0.75000000000000011"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800" b="1" i="0" u="none" strike="noStrike" baseline="0">
                <a:solidFill>
                  <a:srgbClr val="000000"/>
                </a:solidFill>
                <a:latin typeface="Arial"/>
                <a:ea typeface="Arial"/>
                <a:cs typeface="Arial"/>
              </a:defRPr>
            </a:pPr>
            <a:r>
              <a:rPr lang="en-US"/>
              <a:t>Percent Complete</a:t>
            </a:r>
          </a:p>
        </c:rich>
      </c:tx>
      <c:layout>
        <c:manualLayout>
          <c:xMode val="edge"/>
          <c:yMode val="edge"/>
          <c:x val="0.33650873382206514"/>
          <c:y val="4.8387096774193505E-2"/>
        </c:manualLayout>
      </c:layout>
      <c:spPr>
        <a:noFill/>
        <a:ln w="25400">
          <a:noFill/>
        </a:ln>
      </c:spPr>
    </c:title>
    <c:plotArea>
      <c:layout/>
      <c:pieChart>
        <c:varyColors val="1"/>
        <c:ser>
          <c:idx val="0"/>
          <c:order val="0"/>
          <c:tx>
            <c:v>Percent Complete</c:v>
          </c:tx>
          <c:spPr>
            <a:solidFill>
              <a:srgbClr val="9999FF"/>
            </a:solidFill>
            <a:ln w="12700">
              <a:solidFill>
                <a:srgbClr val="000000"/>
              </a:solidFill>
              <a:prstDash val="solid"/>
            </a:ln>
          </c:spPr>
          <c:dPt>
            <c:idx val="0"/>
          </c:dPt>
          <c:dLbls>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en-US"/>
              </a:p>
            </c:txPr>
            <c:showLegendKey val="1"/>
            <c:showPercent val="1"/>
            <c:showLeaderLines val="1"/>
          </c:dLbls>
          <c:val>
            <c:numLit>
              <c:formatCode>General</c:formatCode>
              <c:ptCount val="1"/>
              <c:pt idx="0">
                <c:v>0</c:v>
              </c:pt>
            </c:numLit>
          </c:val>
        </c:ser>
        <c:firstSliceAng val="0"/>
      </c:pieChart>
      <c:spPr>
        <a:noFill/>
        <a:ln w="25400">
          <a:noFill/>
        </a:ln>
      </c:spPr>
    </c:plotArea>
    <c:legend>
      <c:legendPos val="r"/>
      <c:spPr>
        <a:solidFill>
          <a:srgbClr val="FFFFFF"/>
        </a:solidFill>
        <a:ln w="3175">
          <a:solidFill>
            <a:srgbClr val="000000"/>
          </a:solidFill>
          <a:prstDash val="solid"/>
        </a:ln>
      </c:spPr>
      <c:txPr>
        <a:bodyPr/>
        <a:lstStyle/>
        <a:p>
          <a:pPr rtl="0">
            <a:defRPr sz="735" b="0" i="0" u="none" strike="noStrike" baseline="0">
              <a:solidFill>
                <a:srgbClr val="000000"/>
              </a:solidFill>
              <a:latin typeface="Arial"/>
              <a:ea typeface="Arial"/>
              <a:cs typeface="Arial"/>
            </a:defRPr>
          </a:pPr>
          <a:endParaRPr lang="en-US"/>
        </a:p>
      </c:txPr>
    </c:legend>
    <c:dispBlanksAs val="zero"/>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c:pageMargins b="1" l="0.75000000000000011" r="0.75000000000000011"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US"/>
  <c:chart>
    <c:autoTitleDeleted val="1"/>
    <c:plotArea>
      <c:layout>
        <c:manualLayout>
          <c:layoutTarget val="inner"/>
          <c:xMode val="edge"/>
          <c:yMode val="edge"/>
          <c:x val="0.16778564728147102"/>
          <c:y val="0.10285721460464198"/>
          <c:w val="0.62416260788707201"/>
          <c:h val="0.53142894212398306"/>
        </c:manualLayout>
      </c:layout>
      <c:pieChart>
        <c:varyColors val="1"/>
        <c:ser>
          <c:idx val="0"/>
          <c:order val="0"/>
          <c:tx>
            <c:v>Percent Complete</c:v>
          </c:tx>
          <c:spPr>
            <a:solidFill>
              <a:srgbClr val="FFFF99"/>
            </a:solidFill>
            <a:ln w="12700">
              <a:solidFill>
                <a:srgbClr val="000000"/>
              </a:solidFill>
              <a:prstDash val="solid"/>
            </a:ln>
          </c:spPr>
          <c:dPt>
            <c:idx val="0"/>
            <c:explosion val="20"/>
          </c:dPt>
          <c:dPt>
            <c:idx val="1"/>
            <c:spPr>
              <a:solidFill>
                <a:srgbClr val="99CCFF"/>
              </a:solidFill>
              <a:ln w="12700">
                <a:solidFill>
                  <a:srgbClr val="000000"/>
                </a:solidFill>
                <a:prstDash val="solid"/>
              </a:ln>
            </c:spPr>
          </c:dPt>
          <c:dLbls>
            <c:dLbl>
              <c:idx val="0"/>
              <c:layout>
                <c:manualLayout>
                  <c:x val="4.9956761185200203E-3"/>
                  <c:y val="3.1312756472595404E-2"/>
                </c:manualLayout>
              </c:layout>
              <c:dLblPos val="bestFit"/>
              <c:showPercent val="1"/>
            </c:dLbl>
            <c:dLbl>
              <c:idx val="1"/>
              <c:layout>
                <c:manualLayout>
                  <c:x val="-6.0308588594055815E-2"/>
                  <c:y val="-4.5209462545293601E-2"/>
                </c:manualLayout>
              </c:layout>
              <c:dLblPos val="bestFit"/>
              <c:showPercent val="1"/>
            </c:dLbl>
            <c:numFmt formatCode="0%" sourceLinked="0"/>
            <c:spPr>
              <a:noFill/>
              <a:ln w="25400">
                <a:noFill/>
              </a:ln>
            </c:spPr>
            <c:txPr>
              <a:bodyPr/>
              <a:lstStyle/>
              <a:p>
                <a:pPr>
                  <a:defRPr sz="1000" b="0" i="0" u="none" strike="noStrike" baseline="0">
                    <a:solidFill>
                      <a:srgbClr val="000000"/>
                    </a:solidFill>
                    <a:latin typeface="Calibri"/>
                    <a:ea typeface="Calibri"/>
                    <a:cs typeface="Calibri"/>
                  </a:defRPr>
                </a:pPr>
                <a:endParaRPr lang="en-US"/>
              </a:p>
            </c:txPr>
            <c:showPercent val="1"/>
          </c:dLbls>
          <c:cat>
            <c:strRef>
              <c:f>('Nov 2014'!$B$7,'Nov 2014'!$B$8)</c:f>
              <c:strCache>
                <c:ptCount val="2"/>
                <c:pt idx="0">
                  <c:v>Words Completed:</c:v>
                </c:pt>
                <c:pt idx="1">
                  <c:v>Words Remaining:</c:v>
                </c:pt>
              </c:strCache>
            </c:strRef>
          </c:cat>
          <c:val>
            <c:numRef>
              <c:f>('Nov 2014'!$D$7,'Nov 2014'!$D$8)</c:f>
              <c:numCache>
                <c:formatCode>#,##0</c:formatCode>
                <c:ptCount val="2"/>
                <c:pt idx="0">
                  <c:v>0</c:v>
                </c:pt>
                <c:pt idx="1">
                  <c:v>50000</c:v>
                </c:pt>
              </c:numCache>
            </c:numRef>
          </c:val>
        </c:ser>
        <c:firstSliceAng val="30"/>
      </c:pieChart>
      <c:spPr>
        <a:noFill/>
        <a:ln w="25400">
          <a:noFill/>
        </a:ln>
      </c:spPr>
    </c:plotArea>
    <c:legend>
      <c:legendPos val="r"/>
      <c:layout>
        <c:manualLayout>
          <c:xMode val="edge"/>
          <c:yMode val="edge"/>
          <c:x val="0.21965317919075145"/>
          <c:y val="0.72222523631659119"/>
          <c:w val="0.68786127167630062"/>
          <c:h val="0.239317238069403"/>
        </c:manualLayout>
      </c:layout>
      <c:spPr>
        <a:solidFill>
          <a:srgbClr val="FFFFFF"/>
        </a:solidFill>
        <a:ln w="25400">
          <a:noFill/>
        </a:ln>
      </c:spPr>
      <c:txPr>
        <a:bodyPr/>
        <a:lstStyle/>
        <a:p>
          <a:pPr>
            <a:defRPr sz="920" b="0" i="0" u="none" strike="noStrike" baseline="0">
              <a:solidFill>
                <a:srgbClr val="000000"/>
              </a:solidFill>
              <a:latin typeface="Calibri"/>
              <a:ea typeface="Calibri"/>
              <a:cs typeface="Calibri"/>
            </a:defRPr>
          </a:pPr>
          <a:endParaRPr lang="en-US"/>
        </a:p>
      </c:txPr>
    </c:legend>
    <c:plotVisOnly val="1"/>
    <c:dispBlanksAs val="zero"/>
  </c:chart>
  <c:spPr>
    <a:solidFill>
      <a:srgbClr val="FFFFFF"/>
    </a:solidFill>
    <a:ln w="3175">
      <a:solidFill>
        <a:srgbClr val="000000"/>
      </a:solidFill>
      <a:prstDash val="solid"/>
    </a:ln>
  </c:spPr>
  <c:txPr>
    <a:bodyPr/>
    <a:lstStyle/>
    <a:p>
      <a:pPr>
        <a:defRPr sz="400" b="0" i="0" u="none" strike="noStrike" baseline="0">
          <a:solidFill>
            <a:srgbClr val="000000"/>
          </a:solidFill>
          <a:latin typeface="Arial"/>
          <a:ea typeface="Arial"/>
          <a:cs typeface="Arial"/>
        </a:defRPr>
      </a:pPr>
      <a:endParaRPr lang="en-US"/>
    </a:p>
  </c:txPr>
  <c:printSettings>
    <c:headerFooter/>
    <c:pageMargins b="1" l="0.75000000000000011" r="0.75000000000000011" t="1" header="0.5" footer="0.5"/>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US"/>
  <c:chart>
    <c:plotArea>
      <c:layout>
        <c:manualLayout>
          <c:layoutTarget val="inner"/>
          <c:xMode val="edge"/>
          <c:yMode val="edge"/>
          <c:x val="0.10638297872340401"/>
          <c:y val="0.21459227467811201"/>
          <c:w val="0.71489361702127918"/>
          <c:h val="0.69098712446351906"/>
        </c:manualLayout>
      </c:layout>
      <c:lineChart>
        <c:grouping val="standard"/>
        <c:ser>
          <c:idx val="0"/>
          <c:order val="0"/>
          <c:tx>
            <c:v>Your Word Count</c:v>
          </c:tx>
          <c:spPr>
            <a:ln w="38100">
              <a:solidFill>
                <a:srgbClr val="FFFF99"/>
              </a:solidFill>
              <a:prstDash val="solid"/>
            </a:ln>
          </c:spPr>
          <c:marker>
            <c:symbol val="none"/>
          </c:marker>
          <c:val>
            <c:numRef>
              <c:f>'Nov 2014'!$C$17:$C$46</c:f>
              <c:numCache>
                <c:formatCode>#,##0</c:formatCode>
                <c:ptCount val="30"/>
              </c:numCache>
            </c:numRef>
          </c:val>
        </c:ser>
        <c:ser>
          <c:idx val="1"/>
          <c:order val="1"/>
          <c:tx>
            <c:v>Goal Word Count</c:v>
          </c:tx>
          <c:spPr>
            <a:ln w="38100">
              <a:solidFill>
                <a:srgbClr val="0000D4"/>
              </a:solidFill>
              <a:prstDash val="solid"/>
            </a:ln>
          </c:spPr>
          <c:marker>
            <c:symbol val="square"/>
            <c:size val="5"/>
            <c:spPr>
              <a:noFill/>
              <a:ln w="9525">
                <a:noFill/>
              </a:ln>
            </c:spPr>
          </c:marker>
          <c:val>
            <c:numRef>
              <c:f>'Nov 2014'!$H$17:$H$46</c:f>
              <c:numCache>
                <c:formatCode>#,##0</c:formatCode>
                <c:ptCount val="30"/>
                <c:pt idx="0">
                  <c:v>1667</c:v>
                </c:pt>
                <c:pt idx="1">
                  <c:v>3333</c:v>
                </c:pt>
                <c:pt idx="2">
                  <c:v>5000</c:v>
                </c:pt>
                <c:pt idx="3">
                  <c:v>6667</c:v>
                </c:pt>
                <c:pt idx="4">
                  <c:v>8333</c:v>
                </c:pt>
                <c:pt idx="5">
                  <c:v>10000</c:v>
                </c:pt>
                <c:pt idx="6">
                  <c:v>11667</c:v>
                </c:pt>
                <c:pt idx="7">
                  <c:v>13333</c:v>
                </c:pt>
                <c:pt idx="8">
                  <c:v>15000</c:v>
                </c:pt>
                <c:pt idx="9">
                  <c:v>16667</c:v>
                </c:pt>
                <c:pt idx="10">
                  <c:v>18333</c:v>
                </c:pt>
                <c:pt idx="11">
                  <c:v>20000</c:v>
                </c:pt>
                <c:pt idx="12">
                  <c:v>21667</c:v>
                </c:pt>
                <c:pt idx="13">
                  <c:v>23333</c:v>
                </c:pt>
                <c:pt idx="14">
                  <c:v>25000</c:v>
                </c:pt>
                <c:pt idx="15">
                  <c:v>26667</c:v>
                </c:pt>
                <c:pt idx="16">
                  <c:v>28333</c:v>
                </c:pt>
                <c:pt idx="17">
                  <c:v>30000</c:v>
                </c:pt>
                <c:pt idx="18">
                  <c:v>31667</c:v>
                </c:pt>
                <c:pt idx="19">
                  <c:v>33333</c:v>
                </c:pt>
                <c:pt idx="20">
                  <c:v>35000</c:v>
                </c:pt>
                <c:pt idx="21">
                  <c:v>36667</c:v>
                </c:pt>
                <c:pt idx="22">
                  <c:v>38333</c:v>
                </c:pt>
                <c:pt idx="23">
                  <c:v>40000</c:v>
                </c:pt>
                <c:pt idx="24">
                  <c:v>41667</c:v>
                </c:pt>
                <c:pt idx="25">
                  <c:v>43333</c:v>
                </c:pt>
                <c:pt idx="26">
                  <c:v>45000</c:v>
                </c:pt>
                <c:pt idx="27">
                  <c:v>46667</c:v>
                </c:pt>
                <c:pt idx="28">
                  <c:v>48333</c:v>
                </c:pt>
                <c:pt idx="29">
                  <c:v>50000</c:v>
                </c:pt>
              </c:numCache>
            </c:numRef>
          </c:val>
        </c:ser>
        <c:marker val="1"/>
        <c:axId val="44882176"/>
        <c:axId val="44892544"/>
      </c:lineChart>
      <c:catAx>
        <c:axId val="44882176"/>
        <c:scaling>
          <c:orientation val="minMax"/>
        </c:scaling>
        <c:axPos val="t"/>
        <c:numFmt formatCode="General" sourceLinked="1"/>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44892544"/>
        <c:crosses val="max"/>
        <c:auto val="1"/>
        <c:lblAlgn val="ctr"/>
        <c:lblOffset val="100"/>
        <c:tickLblSkip val="2"/>
        <c:tickMarkSkip val="1"/>
      </c:catAx>
      <c:valAx>
        <c:axId val="44892544"/>
        <c:scaling>
          <c:orientation val="minMax"/>
        </c:scaling>
        <c:axPos val="l"/>
        <c:majorGridlines>
          <c:spPr>
            <a:ln w="3175">
              <a:solidFill>
                <a:srgbClr val="000000"/>
              </a:solidFill>
              <a:prstDash val="solid"/>
            </a:ln>
          </c:spPr>
        </c:majorGridlines>
        <c:numFmt formatCode="#,##0" sourceLinked="1"/>
        <c:tickLblPos val="nextTo"/>
        <c:spPr>
          <a:ln w="3175">
            <a:solidFill>
              <a:srgbClr val="000000"/>
            </a:solidFill>
            <a:prstDash val="solid"/>
          </a:ln>
        </c:spPr>
        <c:txPr>
          <a:bodyPr rot="0" vert="horz"/>
          <a:lstStyle/>
          <a:p>
            <a:pPr>
              <a:defRPr sz="900" b="0" i="0" u="none" strike="noStrike" baseline="0">
                <a:solidFill>
                  <a:srgbClr val="000000"/>
                </a:solidFill>
                <a:latin typeface="Calibri"/>
                <a:ea typeface="Calibri"/>
                <a:cs typeface="Calibri"/>
              </a:defRPr>
            </a:pPr>
            <a:endParaRPr lang="en-US"/>
          </a:p>
        </c:txPr>
        <c:crossAx val="44882176"/>
        <c:crosses val="autoZero"/>
        <c:crossBetween val="between"/>
      </c:valAx>
      <c:spPr>
        <a:solidFill>
          <a:srgbClr val="99CCFF"/>
        </a:solidFill>
        <a:ln w="12700">
          <a:solidFill>
            <a:srgbClr val="000000"/>
          </a:solidFill>
          <a:prstDash val="solid"/>
        </a:ln>
      </c:spPr>
    </c:plotArea>
    <c:legend>
      <c:legendPos val="r"/>
      <c:layout>
        <c:manualLayout>
          <c:xMode val="edge"/>
          <c:yMode val="edge"/>
          <c:x val="0.84086198097694254"/>
          <c:y val="0.27896995708154504"/>
          <c:w val="0.13763469765351491"/>
          <c:h val="0.5665236051502146"/>
        </c:manualLayout>
      </c:layout>
      <c:spPr>
        <a:solidFill>
          <a:srgbClr val="99CCFF"/>
        </a:solidFill>
        <a:ln w="3175">
          <a:solidFill>
            <a:srgbClr val="000000"/>
          </a:solidFill>
          <a:prstDash val="solid"/>
        </a:ln>
      </c:spPr>
      <c:txPr>
        <a:bodyPr/>
        <a:lstStyle/>
        <a:p>
          <a:pPr>
            <a:defRPr sz="920" b="0" i="0" u="none" strike="noStrike" baseline="0">
              <a:solidFill>
                <a:srgbClr val="000000"/>
              </a:solidFill>
              <a:latin typeface="Calibri"/>
              <a:ea typeface="Calibri"/>
              <a:cs typeface="Calibri"/>
            </a:defRPr>
          </a:pPr>
          <a:endParaRPr lang="en-US"/>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c:pageMargins b="1" l="0.75000000000000011" r="0.75000000000000011" t="1" header="0.5" footer="0.5"/>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11</xdr:col>
      <xdr:colOff>123825</xdr:colOff>
      <xdr:row>0</xdr:row>
      <xdr:rowOff>0</xdr:rowOff>
    </xdr:from>
    <xdr:to>
      <xdr:col>14</xdr:col>
      <xdr:colOff>0</xdr:colOff>
      <xdr:row>0</xdr:row>
      <xdr:rowOff>0</xdr:rowOff>
    </xdr:to>
    <xdr:graphicFrame macro="">
      <xdr:nvGraphicFramePr>
        <xdr:cNvPr id="1033222"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38100</xdr:colOff>
      <xdr:row>0</xdr:row>
      <xdr:rowOff>0</xdr:rowOff>
    </xdr:from>
    <xdr:to>
      <xdr:col>5</xdr:col>
      <xdr:colOff>0</xdr:colOff>
      <xdr:row>0</xdr:row>
      <xdr:rowOff>0</xdr:rowOff>
    </xdr:to>
    <xdr:graphicFrame macro="">
      <xdr:nvGraphicFramePr>
        <xdr:cNvPr id="1033223" name="Chart 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180975</xdr:colOff>
      <xdr:row>4</xdr:row>
      <xdr:rowOff>0</xdr:rowOff>
    </xdr:from>
    <xdr:to>
      <xdr:col>7</xdr:col>
      <xdr:colOff>161925</xdr:colOff>
      <xdr:row>13</xdr:row>
      <xdr:rowOff>9525</xdr:rowOff>
    </xdr:to>
    <xdr:graphicFrame macro="">
      <xdr:nvGraphicFramePr>
        <xdr:cNvPr id="1033224"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352425</xdr:colOff>
      <xdr:row>4</xdr:row>
      <xdr:rowOff>0</xdr:rowOff>
    </xdr:from>
    <xdr:to>
      <xdr:col>14</xdr:col>
      <xdr:colOff>0</xdr:colOff>
      <xdr:row>13</xdr:row>
      <xdr:rowOff>0</xdr:rowOff>
    </xdr:to>
    <xdr:graphicFrame macro="">
      <xdr:nvGraphicFramePr>
        <xdr:cNvPr id="1033225"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sheetPr enableFormatConditionsCalculation="0">
    <pageSetUpPr fitToPage="1"/>
  </sheetPr>
  <dimension ref="A1:BL49"/>
  <sheetViews>
    <sheetView tabSelected="1" topLeftCell="B25" zoomScaleNormal="150" zoomScalePageLayoutView="150" workbookViewId="0">
      <selection activeCell="C4" sqref="C4"/>
    </sheetView>
  </sheetViews>
  <sheetFormatPr defaultColWidth="8.85546875" defaultRowHeight="15"/>
  <cols>
    <col min="1" max="1" width="4" style="47" hidden="1" customWidth="1"/>
    <col min="2" max="2" width="12" style="48" customWidth="1"/>
    <col min="3" max="3" width="14.28515625" style="49" customWidth="1"/>
    <col min="4" max="4" width="13.7109375" style="49" customWidth="1"/>
    <col min="5" max="5" width="8.7109375" style="50" customWidth="1"/>
    <col min="6" max="6" width="8.42578125" style="51" customWidth="1"/>
    <col min="7" max="7" width="7.85546875" style="52" bestFit="1" customWidth="1"/>
    <col min="8" max="8" width="10.140625" style="53" customWidth="1"/>
    <col min="9" max="9" width="10" style="53" customWidth="1"/>
    <col min="10" max="10" width="9.85546875" style="53" bestFit="1" customWidth="1"/>
    <col min="11" max="11" width="17.42578125" style="54" customWidth="1"/>
    <col min="12" max="12" width="8.42578125" style="50" customWidth="1"/>
    <col min="13" max="13" width="5.140625" style="50" bestFit="1" customWidth="1"/>
    <col min="14" max="14" width="10.7109375" style="46" bestFit="1" customWidth="1"/>
    <col min="15" max="16384" width="8.85546875" style="47"/>
  </cols>
  <sheetData>
    <row r="1" spans="1:64" s="13" customFormat="1" ht="30" customHeight="1">
      <c r="B1" s="72" t="s">
        <v>5</v>
      </c>
      <c r="C1" s="73"/>
      <c r="D1" s="73"/>
      <c r="E1" s="73"/>
      <c r="F1" s="73"/>
      <c r="G1" s="73"/>
      <c r="H1" s="74"/>
      <c r="I1" s="12"/>
      <c r="J1" s="12"/>
      <c r="L1" s="14"/>
      <c r="M1" s="14"/>
      <c r="N1" s="15"/>
    </row>
    <row r="2" spans="1:64" s="13" customFormat="1" ht="23.25" customHeight="1">
      <c r="B2" s="75" t="s">
        <v>29</v>
      </c>
      <c r="C2" s="76"/>
      <c r="D2" s="76"/>
      <c r="E2" s="76"/>
      <c r="F2" s="76"/>
      <c r="G2" s="76"/>
      <c r="H2" s="76"/>
      <c r="I2" s="76"/>
      <c r="J2" s="76"/>
      <c r="K2" s="77"/>
      <c r="L2" s="78"/>
      <c r="M2" s="14"/>
      <c r="N2" s="15"/>
    </row>
    <row r="3" spans="1:64" s="13" customFormat="1" ht="24.75" customHeight="1" thickBot="1">
      <c r="B3" s="16" t="s">
        <v>3</v>
      </c>
      <c r="C3" s="59" t="s">
        <v>32</v>
      </c>
      <c r="D3" s="17" t="s">
        <v>4</v>
      </c>
      <c r="E3" s="79"/>
      <c r="F3" s="79"/>
      <c r="G3" s="80" t="s">
        <v>19</v>
      </c>
      <c r="H3" s="81"/>
      <c r="I3" s="81"/>
      <c r="J3" s="82"/>
      <c r="K3" s="1">
        <v>50000</v>
      </c>
      <c r="L3" s="14"/>
      <c r="M3" s="14"/>
      <c r="N3" s="15"/>
    </row>
    <row r="4" spans="1:64" s="23" customFormat="1" ht="10.5" customHeight="1" thickBot="1">
      <c r="A4" s="21"/>
      <c r="B4" s="18"/>
      <c r="C4" s="19"/>
      <c r="D4" s="19"/>
      <c r="E4" s="20"/>
      <c r="F4" s="20"/>
      <c r="G4" s="21"/>
      <c r="H4" s="20"/>
      <c r="I4" s="20"/>
      <c r="J4" s="20"/>
      <c r="K4" s="21"/>
      <c r="L4" s="20"/>
      <c r="M4" s="20"/>
      <c r="N4" s="21"/>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c r="AS4" s="22"/>
      <c r="AT4" s="22"/>
      <c r="AU4" s="22"/>
      <c r="AV4" s="22"/>
      <c r="AW4" s="22"/>
      <c r="AX4" s="22"/>
      <c r="AY4" s="22"/>
      <c r="AZ4" s="22"/>
      <c r="BA4" s="22"/>
      <c r="BB4" s="22"/>
      <c r="BC4" s="22"/>
      <c r="BD4" s="22"/>
      <c r="BE4" s="22"/>
      <c r="BF4" s="22"/>
      <c r="BG4" s="22"/>
      <c r="BH4" s="22"/>
      <c r="BI4" s="22"/>
      <c r="BJ4" s="22"/>
      <c r="BK4" s="22"/>
      <c r="BL4" s="22"/>
    </row>
    <row r="5" spans="1:64" s="30" customFormat="1" ht="30.75" customHeight="1">
      <c r="B5" s="83" t="s">
        <v>15</v>
      </c>
      <c r="C5" s="84"/>
      <c r="D5" s="2">
        <f>COUNTIF(C17:C46,"&gt;0")</f>
        <v>0</v>
      </c>
      <c r="E5" s="24"/>
      <c r="F5" s="24"/>
      <c r="G5" s="25"/>
      <c r="H5" s="26"/>
      <c r="I5" s="27"/>
      <c r="J5" s="26"/>
      <c r="K5" s="28"/>
      <c r="L5" s="24"/>
      <c r="M5" s="24"/>
      <c r="N5" s="29"/>
    </row>
    <row r="6" spans="1:64" s="30" customFormat="1" ht="18" customHeight="1">
      <c r="B6" s="64" t="s">
        <v>14</v>
      </c>
      <c r="C6" s="65"/>
      <c r="D6" s="3">
        <f>SUM(D17:D46)</f>
        <v>0</v>
      </c>
      <c r="E6" s="24"/>
      <c r="F6" s="24"/>
      <c r="G6" s="25"/>
      <c r="H6" s="26"/>
      <c r="I6" s="27"/>
      <c r="J6" s="26"/>
      <c r="K6" s="28"/>
      <c r="L6" s="24"/>
      <c r="M6" s="24"/>
      <c r="N6" s="29"/>
    </row>
    <row r="7" spans="1:64" s="30" customFormat="1" ht="18" customHeight="1">
      <c r="B7" s="64" t="s">
        <v>16</v>
      </c>
      <c r="C7" s="65"/>
      <c r="D7" s="4">
        <f>SUM(E17:E46)</f>
        <v>0</v>
      </c>
      <c r="E7" s="24"/>
      <c r="F7" s="24"/>
      <c r="G7" s="25"/>
      <c r="H7" s="26"/>
      <c r="I7" s="27"/>
      <c r="J7" s="26"/>
      <c r="K7" s="28"/>
      <c r="L7" s="24"/>
      <c r="M7" s="24"/>
      <c r="N7" s="29"/>
    </row>
    <row r="8" spans="1:64" s="30" customFormat="1" ht="18" customHeight="1">
      <c r="B8" s="64" t="s">
        <v>17</v>
      </c>
      <c r="C8" s="65"/>
      <c r="D8" s="4">
        <f>IF((K3-D7)&gt;0,K3-D7,0)</f>
        <v>50000</v>
      </c>
      <c r="E8" s="24"/>
      <c r="F8" s="24"/>
      <c r="G8" s="25"/>
      <c r="H8" s="26"/>
      <c r="I8" s="27"/>
      <c r="J8" s="26"/>
      <c r="K8" s="28"/>
      <c r="L8" s="24"/>
      <c r="M8" s="24"/>
      <c r="N8" s="29"/>
    </row>
    <row r="9" spans="1:64" s="30" customFormat="1" ht="18" customHeight="1">
      <c r="B9" s="64" t="s">
        <v>20</v>
      </c>
      <c r="C9" s="65"/>
      <c r="D9" s="4">
        <f>COUNTIF(E17:E46,"&gt;="&amp;H17)</f>
        <v>0</v>
      </c>
      <c r="E9" s="24"/>
      <c r="F9" s="24"/>
      <c r="G9" s="25"/>
      <c r="H9" s="26"/>
      <c r="I9" s="27"/>
      <c r="J9" s="26"/>
      <c r="K9" s="28"/>
      <c r="L9" s="24"/>
      <c r="M9" s="24"/>
      <c r="N9" s="29"/>
    </row>
    <row r="10" spans="1:64" s="30" customFormat="1" ht="18" customHeight="1">
      <c r="B10" s="64" t="s">
        <v>21</v>
      </c>
      <c r="C10" s="65"/>
      <c r="D10" s="3" t="str">
        <f>IF(ISNUMBER(C17),IF(D6&gt;0,SUM(D6/D5),0),"")</f>
        <v/>
      </c>
      <c r="E10" s="24"/>
      <c r="F10" s="24"/>
      <c r="G10" s="25"/>
      <c r="H10" s="26"/>
      <c r="I10" s="27"/>
      <c r="J10" s="26"/>
      <c r="K10" s="28"/>
      <c r="L10" s="24"/>
      <c r="M10" s="24"/>
      <c r="N10" s="29"/>
    </row>
    <row r="11" spans="1:64" s="30" customFormat="1" ht="18" customHeight="1">
      <c r="B11" s="64" t="s">
        <v>22</v>
      </c>
      <c r="C11" s="65"/>
      <c r="D11" s="4" t="str">
        <f>IF(ISNUMBER(C17),IF(D7&gt;0,D7/D5,0),"")</f>
        <v/>
      </c>
      <c r="E11" s="24"/>
      <c r="F11" s="24"/>
      <c r="G11" s="25"/>
      <c r="H11" s="26"/>
      <c r="I11" s="27"/>
      <c r="J11" s="26"/>
      <c r="K11" s="28"/>
      <c r="L11" s="24"/>
      <c r="M11" s="24"/>
      <c r="N11" s="29"/>
    </row>
    <row r="12" spans="1:64" s="30" customFormat="1" ht="18" customHeight="1">
      <c r="B12" s="64" t="s">
        <v>6</v>
      </c>
      <c r="C12" s="65"/>
      <c r="D12" s="4" t="str">
        <f>IF(ISNUMBER(D10),IF(D6&gt;0,SUM(D7/D6),"?"),"")</f>
        <v/>
      </c>
      <c r="E12" s="24"/>
      <c r="F12" s="24"/>
      <c r="G12" s="25"/>
      <c r="H12" s="26"/>
      <c r="I12" s="27"/>
      <c r="J12" s="26"/>
      <c r="K12" s="28"/>
      <c r="L12" s="24"/>
      <c r="M12" s="24"/>
      <c r="N12" s="29"/>
    </row>
    <row r="13" spans="1:64" s="30" customFormat="1" ht="18" customHeight="1">
      <c r="B13" s="64" t="s">
        <v>18</v>
      </c>
      <c r="C13" s="65"/>
      <c r="D13" s="4" t="str">
        <f>IF(ISNUMBER(C17),VLOOKUP(MAX(E17:E46),E17:E46,1,FALSE),"")</f>
        <v/>
      </c>
      <c r="E13" s="24"/>
      <c r="F13" s="24"/>
      <c r="G13" s="25"/>
      <c r="H13" s="26"/>
      <c r="I13" s="27"/>
      <c r="J13" s="26"/>
      <c r="K13" s="28"/>
      <c r="L13" s="24"/>
      <c r="M13" s="24"/>
      <c r="N13" s="29"/>
    </row>
    <row r="14" spans="1:64" s="30" customFormat="1">
      <c r="B14" s="31"/>
      <c r="C14" s="32"/>
      <c r="D14" s="33"/>
      <c r="E14" s="24"/>
      <c r="F14" s="24"/>
      <c r="G14" s="25"/>
      <c r="H14" s="26"/>
      <c r="I14" s="27"/>
      <c r="J14" s="26"/>
      <c r="K14" s="28"/>
      <c r="L14" s="24"/>
      <c r="M14" s="24"/>
      <c r="N14" s="29"/>
    </row>
    <row r="15" spans="1:64" s="41" customFormat="1" ht="49.5" customHeight="1">
      <c r="A15" s="34" t="s">
        <v>28</v>
      </c>
      <c r="B15" s="34" t="s">
        <v>26</v>
      </c>
      <c r="C15" s="35" t="s">
        <v>27</v>
      </c>
      <c r="D15" s="35" t="s">
        <v>23</v>
      </c>
      <c r="E15" s="36" t="s">
        <v>7</v>
      </c>
      <c r="F15" s="36" t="s">
        <v>2</v>
      </c>
      <c r="G15" s="37" t="s">
        <v>25</v>
      </c>
      <c r="H15" s="38" t="s">
        <v>8</v>
      </c>
      <c r="I15" s="36" t="s">
        <v>10</v>
      </c>
      <c r="J15" s="38" t="s">
        <v>9</v>
      </c>
      <c r="K15" s="37" t="s">
        <v>24</v>
      </c>
      <c r="L15" s="36" t="s">
        <v>0</v>
      </c>
      <c r="M15" s="36" t="s">
        <v>1</v>
      </c>
      <c r="N15" s="39" t="s">
        <v>11</v>
      </c>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c r="BH15" s="40"/>
      <c r="BI15" s="40"/>
      <c r="BJ15" s="40"/>
      <c r="BK15" s="40"/>
      <c r="BL15" s="40"/>
    </row>
    <row r="16" spans="1:64" s="42" customFormat="1" ht="14.1" customHeight="1">
      <c r="A16" s="61" t="s">
        <v>12</v>
      </c>
      <c r="B16" s="62"/>
      <c r="C16" s="62"/>
      <c r="D16" s="63"/>
      <c r="E16" s="69" t="s">
        <v>13</v>
      </c>
      <c r="F16" s="70"/>
      <c r="G16" s="70"/>
      <c r="H16" s="70"/>
      <c r="I16" s="70"/>
      <c r="J16" s="70"/>
      <c r="K16" s="70"/>
      <c r="L16" s="70"/>
      <c r="M16" s="70"/>
      <c r="N16" s="71"/>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c r="BH16" s="40"/>
      <c r="BI16" s="40"/>
      <c r="BJ16" s="40"/>
      <c r="BK16" s="40"/>
      <c r="BL16" s="40"/>
    </row>
    <row r="17" spans="1:14" s="43" customFormat="1" ht="14.1" customHeight="1">
      <c r="A17" s="58">
        <v>1</v>
      </c>
      <c r="B17" s="11">
        <v>41944</v>
      </c>
      <c r="C17" s="55"/>
      <c r="D17" s="56"/>
      <c r="E17" s="10" t="str">
        <f>IF(ISNUMBER(C17),C17,"")</f>
        <v/>
      </c>
      <c r="F17" s="6" t="str">
        <f>IF(ISNUMBER(C17),IF(C17&gt;0,IF(ISNUMBER(D17),IF(D17&gt;0,E17/D17,"?"),"?"),0),"")</f>
        <v/>
      </c>
      <c r="G17" s="7" t="str">
        <f t="shared" ref="G17:G46" si="0">IF(ISNUMBER(C17),C17/$K$3,"")</f>
        <v/>
      </c>
      <c r="H17" s="10">
        <f>ROUND(SUM(($K$3/$A$46)*A17),0)</f>
        <v>1667</v>
      </c>
      <c r="I17" s="8" t="str">
        <f t="shared" ref="I17:I46" si="1">IF(ISNUMBER(C17),SUM(-$H$17,E17),"")</f>
        <v/>
      </c>
      <c r="J17" s="8" t="str">
        <f t="shared" ref="J17:J46" si="2">IF(ISNUMBER(C17),SUM(-H17,C17),"")</f>
        <v/>
      </c>
      <c r="K17" s="9" t="str">
        <f>IF(ISNUMBER(C17),IF(C17&gt;0,IF(C17&lt;$K$3,SUM(B17,(L17/(C17/A17))),"YOU'RE DONE!"),"?"),"")</f>
        <v/>
      </c>
      <c r="L17" s="10" t="str">
        <f t="shared" ref="L17:L46" si="3">IF(ISNUMBER(C17),IF(($K$3-C17)&gt;0,($K$3-C17),"none"),"")</f>
        <v/>
      </c>
      <c r="M17" s="6" t="str">
        <f>IF(ISNUMBER(C17),($A$46-A17),"")</f>
        <v/>
      </c>
      <c r="N17" s="10" t="str">
        <f t="shared" ref="N17:N45" si="4">IF(ISNUMBER(C17),IF(C17&lt;$K$3,SUM(L17/(M17)),"none"),"")</f>
        <v/>
      </c>
    </row>
    <row r="18" spans="1:14" s="43" customFormat="1" ht="14.1" customHeight="1">
      <c r="A18" s="58">
        <v>2</v>
      </c>
      <c r="B18" s="11">
        <v>41945</v>
      </c>
      <c r="C18" s="55"/>
      <c r="D18" s="57"/>
      <c r="E18" s="10" t="str">
        <f t="shared" ref="E18:E46" si="5">IF(ISNUMBER(C18),(C18-C17),"")</f>
        <v/>
      </c>
      <c r="F18" s="6" t="str">
        <f t="shared" ref="F18:F46" si="6">IF(ISNUMBER(C18),IF((C18-C17)&gt;0,IF(ISNUMBER(D18),IF(D18&gt;0,E18/D18,"?"),"?"),0),"")</f>
        <v/>
      </c>
      <c r="G18" s="7" t="str">
        <f t="shared" si="0"/>
        <v/>
      </c>
      <c r="H18" s="10">
        <f t="shared" ref="H18:H46" si="7">ROUND(SUM(($K$3/$A$46)*A18),0)</f>
        <v>3333</v>
      </c>
      <c r="I18" s="8" t="str">
        <f t="shared" si="1"/>
        <v/>
      </c>
      <c r="J18" s="8" t="str">
        <f t="shared" si="2"/>
        <v/>
      </c>
      <c r="K18" s="9" t="str">
        <f t="shared" ref="K18:K46" si="8">IF(ISNUMBER(C18),IF(C18&gt;0,IF(C18&lt;$K$3,SUM(B18,(L18/(C18/A18))),"YOU'RE DONE!"),"?"),"")</f>
        <v/>
      </c>
      <c r="L18" s="10" t="str">
        <f t="shared" si="3"/>
        <v/>
      </c>
      <c r="M18" s="6" t="str">
        <f t="shared" ref="M18:M46" si="9">IF(ISNUMBER(C18),($A$46-A18),"")</f>
        <v/>
      </c>
      <c r="N18" s="10" t="str">
        <f t="shared" si="4"/>
        <v/>
      </c>
    </row>
    <row r="19" spans="1:14" s="43" customFormat="1" ht="14.1" customHeight="1">
      <c r="A19" s="58">
        <v>3</v>
      </c>
      <c r="B19" s="11">
        <v>41946</v>
      </c>
      <c r="C19" s="55"/>
      <c r="D19" s="57"/>
      <c r="E19" s="10" t="str">
        <f t="shared" si="5"/>
        <v/>
      </c>
      <c r="F19" s="6" t="str">
        <f t="shared" si="6"/>
        <v/>
      </c>
      <c r="G19" s="7" t="str">
        <f t="shared" si="0"/>
        <v/>
      </c>
      <c r="H19" s="10">
        <f t="shared" si="7"/>
        <v>5000</v>
      </c>
      <c r="I19" s="8" t="str">
        <f t="shared" si="1"/>
        <v/>
      </c>
      <c r="J19" s="8" t="str">
        <f t="shared" si="2"/>
        <v/>
      </c>
      <c r="K19" s="9" t="str">
        <f t="shared" si="8"/>
        <v/>
      </c>
      <c r="L19" s="10" t="str">
        <f t="shared" si="3"/>
        <v/>
      </c>
      <c r="M19" s="6" t="str">
        <f t="shared" si="9"/>
        <v/>
      </c>
      <c r="N19" s="10" t="str">
        <f t="shared" si="4"/>
        <v/>
      </c>
    </row>
    <row r="20" spans="1:14" s="43" customFormat="1" ht="14.1" customHeight="1">
      <c r="A20" s="58">
        <v>4</v>
      </c>
      <c r="B20" s="11">
        <v>41947</v>
      </c>
      <c r="C20" s="55"/>
      <c r="D20" s="57"/>
      <c r="E20" s="10" t="str">
        <f t="shared" si="5"/>
        <v/>
      </c>
      <c r="F20" s="6" t="str">
        <f t="shared" si="6"/>
        <v/>
      </c>
      <c r="G20" s="7" t="str">
        <f t="shared" si="0"/>
        <v/>
      </c>
      <c r="H20" s="10">
        <f t="shared" si="7"/>
        <v>6667</v>
      </c>
      <c r="I20" s="8" t="str">
        <f t="shared" si="1"/>
        <v/>
      </c>
      <c r="J20" s="8" t="str">
        <f t="shared" si="2"/>
        <v/>
      </c>
      <c r="K20" s="9" t="str">
        <f t="shared" si="8"/>
        <v/>
      </c>
      <c r="L20" s="10" t="str">
        <f t="shared" si="3"/>
        <v/>
      </c>
      <c r="M20" s="6" t="str">
        <f t="shared" si="9"/>
        <v/>
      </c>
      <c r="N20" s="10" t="str">
        <f t="shared" si="4"/>
        <v/>
      </c>
    </row>
    <row r="21" spans="1:14" s="43" customFormat="1" ht="14.1" customHeight="1">
      <c r="A21" s="58">
        <v>5</v>
      </c>
      <c r="B21" s="11">
        <v>41948</v>
      </c>
      <c r="C21" s="55"/>
      <c r="D21" s="57"/>
      <c r="E21" s="10" t="str">
        <f t="shared" si="5"/>
        <v/>
      </c>
      <c r="F21" s="6" t="str">
        <f t="shared" si="6"/>
        <v/>
      </c>
      <c r="G21" s="7" t="str">
        <f t="shared" si="0"/>
        <v/>
      </c>
      <c r="H21" s="10">
        <f t="shared" si="7"/>
        <v>8333</v>
      </c>
      <c r="I21" s="8" t="str">
        <f t="shared" si="1"/>
        <v/>
      </c>
      <c r="J21" s="8" t="str">
        <f t="shared" si="2"/>
        <v/>
      </c>
      <c r="K21" s="9" t="str">
        <f t="shared" si="8"/>
        <v/>
      </c>
      <c r="L21" s="10" t="str">
        <f t="shared" si="3"/>
        <v/>
      </c>
      <c r="M21" s="6" t="str">
        <f t="shared" si="9"/>
        <v/>
      </c>
      <c r="N21" s="10" t="str">
        <f t="shared" si="4"/>
        <v/>
      </c>
    </row>
    <row r="22" spans="1:14" s="43" customFormat="1" ht="14.1" customHeight="1">
      <c r="A22" s="58">
        <v>6</v>
      </c>
      <c r="B22" s="11">
        <v>41949</v>
      </c>
      <c r="C22" s="55"/>
      <c r="D22" s="57"/>
      <c r="E22" s="10" t="str">
        <f t="shared" si="5"/>
        <v/>
      </c>
      <c r="F22" s="6" t="str">
        <f t="shared" si="6"/>
        <v/>
      </c>
      <c r="G22" s="7" t="str">
        <f t="shared" si="0"/>
        <v/>
      </c>
      <c r="H22" s="10">
        <f t="shared" si="7"/>
        <v>10000</v>
      </c>
      <c r="I22" s="8" t="str">
        <f t="shared" si="1"/>
        <v/>
      </c>
      <c r="J22" s="8" t="str">
        <f t="shared" si="2"/>
        <v/>
      </c>
      <c r="K22" s="9" t="str">
        <f t="shared" si="8"/>
        <v/>
      </c>
      <c r="L22" s="10" t="str">
        <f t="shared" si="3"/>
        <v/>
      </c>
      <c r="M22" s="6" t="str">
        <f t="shared" si="9"/>
        <v/>
      </c>
      <c r="N22" s="10" t="str">
        <f t="shared" si="4"/>
        <v/>
      </c>
    </row>
    <row r="23" spans="1:14" s="43" customFormat="1" ht="14.1" customHeight="1">
      <c r="A23" s="58">
        <v>7</v>
      </c>
      <c r="B23" s="11">
        <v>41950</v>
      </c>
      <c r="C23" s="55"/>
      <c r="D23" s="57"/>
      <c r="E23" s="10" t="str">
        <f t="shared" si="5"/>
        <v/>
      </c>
      <c r="F23" s="6" t="str">
        <f t="shared" si="6"/>
        <v/>
      </c>
      <c r="G23" s="7" t="str">
        <f t="shared" si="0"/>
        <v/>
      </c>
      <c r="H23" s="10">
        <f t="shared" si="7"/>
        <v>11667</v>
      </c>
      <c r="I23" s="8" t="str">
        <f t="shared" si="1"/>
        <v/>
      </c>
      <c r="J23" s="8" t="str">
        <f t="shared" si="2"/>
        <v/>
      </c>
      <c r="K23" s="9" t="str">
        <f t="shared" si="8"/>
        <v/>
      </c>
      <c r="L23" s="10" t="str">
        <f t="shared" si="3"/>
        <v/>
      </c>
      <c r="M23" s="6" t="str">
        <f t="shared" si="9"/>
        <v/>
      </c>
      <c r="N23" s="10" t="str">
        <f t="shared" si="4"/>
        <v/>
      </c>
    </row>
    <row r="24" spans="1:14" s="43" customFormat="1" ht="14.1" customHeight="1">
      <c r="A24" s="58">
        <v>8</v>
      </c>
      <c r="B24" s="11">
        <v>41951</v>
      </c>
      <c r="C24" s="55"/>
      <c r="D24" s="57"/>
      <c r="E24" s="10" t="str">
        <f t="shared" si="5"/>
        <v/>
      </c>
      <c r="F24" s="6" t="str">
        <f t="shared" si="6"/>
        <v/>
      </c>
      <c r="G24" s="7" t="str">
        <f t="shared" si="0"/>
        <v/>
      </c>
      <c r="H24" s="10">
        <f t="shared" si="7"/>
        <v>13333</v>
      </c>
      <c r="I24" s="8" t="str">
        <f t="shared" si="1"/>
        <v/>
      </c>
      <c r="J24" s="8" t="str">
        <f t="shared" si="2"/>
        <v/>
      </c>
      <c r="K24" s="9" t="str">
        <f t="shared" si="8"/>
        <v/>
      </c>
      <c r="L24" s="10" t="str">
        <f t="shared" si="3"/>
        <v/>
      </c>
      <c r="M24" s="6" t="str">
        <f t="shared" si="9"/>
        <v/>
      </c>
      <c r="N24" s="10" t="str">
        <f t="shared" si="4"/>
        <v/>
      </c>
    </row>
    <row r="25" spans="1:14" s="43" customFormat="1" ht="14.1" customHeight="1">
      <c r="A25" s="58">
        <v>9</v>
      </c>
      <c r="B25" s="11">
        <v>41952</v>
      </c>
      <c r="C25" s="55"/>
      <c r="D25" s="57"/>
      <c r="E25" s="10" t="str">
        <f t="shared" si="5"/>
        <v/>
      </c>
      <c r="F25" s="6" t="str">
        <f t="shared" si="6"/>
        <v/>
      </c>
      <c r="G25" s="7" t="str">
        <f t="shared" si="0"/>
        <v/>
      </c>
      <c r="H25" s="10">
        <f t="shared" si="7"/>
        <v>15000</v>
      </c>
      <c r="I25" s="8" t="str">
        <f t="shared" si="1"/>
        <v/>
      </c>
      <c r="J25" s="8" t="str">
        <f t="shared" si="2"/>
        <v/>
      </c>
      <c r="K25" s="9" t="str">
        <f t="shared" si="8"/>
        <v/>
      </c>
      <c r="L25" s="10" t="str">
        <f t="shared" si="3"/>
        <v/>
      </c>
      <c r="M25" s="6" t="str">
        <f t="shared" si="9"/>
        <v/>
      </c>
      <c r="N25" s="10" t="str">
        <f t="shared" si="4"/>
        <v/>
      </c>
    </row>
    <row r="26" spans="1:14" s="43" customFormat="1" ht="14.1" customHeight="1">
      <c r="A26" s="58">
        <v>10</v>
      </c>
      <c r="B26" s="11">
        <v>41953</v>
      </c>
      <c r="C26" s="55"/>
      <c r="D26" s="57"/>
      <c r="E26" s="10" t="str">
        <f t="shared" si="5"/>
        <v/>
      </c>
      <c r="F26" s="6" t="str">
        <f t="shared" si="6"/>
        <v/>
      </c>
      <c r="G26" s="7" t="str">
        <f t="shared" si="0"/>
        <v/>
      </c>
      <c r="H26" s="10">
        <f t="shared" si="7"/>
        <v>16667</v>
      </c>
      <c r="I26" s="8" t="str">
        <f t="shared" si="1"/>
        <v/>
      </c>
      <c r="J26" s="8" t="str">
        <f t="shared" si="2"/>
        <v/>
      </c>
      <c r="K26" s="9" t="str">
        <f t="shared" si="8"/>
        <v/>
      </c>
      <c r="L26" s="10" t="str">
        <f t="shared" si="3"/>
        <v/>
      </c>
      <c r="M26" s="6" t="str">
        <f t="shared" si="9"/>
        <v/>
      </c>
      <c r="N26" s="10" t="str">
        <f t="shared" si="4"/>
        <v/>
      </c>
    </row>
    <row r="27" spans="1:14" s="43" customFormat="1" ht="14.1" customHeight="1">
      <c r="A27" s="58">
        <v>11</v>
      </c>
      <c r="B27" s="11">
        <v>41954</v>
      </c>
      <c r="C27" s="55"/>
      <c r="D27" s="5"/>
      <c r="E27" s="10" t="str">
        <f t="shared" si="5"/>
        <v/>
      </c>
      <c r="F27" s="6" t="str">
        <f t="shared" si="6"/>
        <v/>
      </c>
      <c r="G27" s="7" t="str">
        <f t="shared" si="0"/>
        <v/>
      </c>
      <c r="H27" s="10">
        <f t="shared" si="7"/>
        <v>18333</v>
      </c>
      <c r="I27" s="8" t="str">
        <f t="shared" si="1"/>
        <v/>
      </c>
      <c r="J27" s="8" t="str">
        <f t="shared" si="2"/>
        <v/>
      </c>
      <c r="K27" s="9" t="str">
        <f t="shared" si="8"/>
        <v/>
      </c>
      <c r="L27" s="10" t="str">
        <f t="shared" si="3"/>
        <v/>
      </c>
      <c r="M27" s="6" t="str">
        <f t="shared" si="9"/>
        <v/>
      </c>
      <c r="N27" s="10" t="str">
        <f t="shared" si="4"/>
        <v/>
      </c>
    </row>
    <row r="28" spans="1:14" s="43" customFormat="1" ht="14.1" customHeight="1">
      <c r="A28" s="58">
        <v>12</v>
      </c>
      <c r="B28" s="11">
        <v>41955</v>
      </c>
      <c r="C28" s="55"/>
      <c r="D28" s="5"/>
      <c r="E28" s="10" t="str">
        <f t="shared" si="5"/>
        <v/>
      </c>
      <c r="F28" s="6" t="str">
        <f t="shared" si="6"/>
        <v/>
      </c>
      <c r="G28" s="7" t="str">
        <f t="shared" si="0"/>
        <v/>
      </c>
      <c r="H28" s="10">
        <f t="shared" si="7"/>
        <v>20000</v>
      </c>
      <c r="I28" s="8" t="str">
        <f t="shared" si="1"/>
        <v/>
      </c>
      <c r="J28" s="8" t="str">
        <f t="shared" si="2"/>
        <v/>
      </c>
      <c r="K28" s="9" t="str">
        <f t="shared" si="8"/>
        <v/>
      </c>
      <c r="L28" s="10" t="str">
        <f t="shared" si="3"/>
        <v/>
      </c>
      <c r="M28" s="6" t="str">
        <f t="shared" si="9"/>
        <v/>
      </c>
      <c r="N28" s="10" t="str">
        <f t="shared" si="4"/>
        <v/>
      </c>
    </row>
    <row r="29" spans="1:14" s="43" customFormat="1" ht="14.1" customHeight="1">
      <c r="A29" s="58">
        <v>13</v>
      </c>
      <c r="B29" s="11">
        <v>41956</v>
      </c>
      <c r="C29" s="55"/>
      <c r="D29" s="5"/>
      <c r="E29" s="10" t="str">
        <f t="shared" si="5"/>
        <v/>
      </c>
      <c r="F29" s="6" t="str">
        <f t="shared" si="6"/>
        <v/>
      </c>
      <c r="G29" s="7" t="str">
        <f t="shared" si="0"/>
        <v/>
      </c>
      <c r="H29" s="10">
        <f t="shared" si="7"/>
        <v>21667</v>
      </c>
      <c r="I29" s="8" t="str">
        <f t="shared" si="1"/>
        <v/>
      </c>
      <c r="J29" s="8" t="str">
        <f t="shared" si="2"/>
        <v/>
      </c>
      <c r="K29" s="9" t="str">
        <f t="shared" si="8"/>
        <v/>
      </c>
      <c r="L29" s="10" t="str">
        <f t="shared" si="3"/>
        <v/>
      </c>
      <c r="M29" s="6" t="str">
        <f t="shared" si="9"/>
        <v/>
      </c>
      <c r="N29" s="10" t="str">
        <f t="shared" si="4"/>
        <v/>
      </c>
    </row>
    <row r="30" spans="1:14" s="43" customFormat="1" ht="14.1" customHeight="1">
      <c r="A30" s="58">
        <v>14</v>
      </c>
      <c r="B30" s="11">
        <v>41957</v>
      </c>
      <c r="C30" s="55"/>
      <c r="D30" s="5"/>
      <c r="E30" s="10" t="str">
        <f t="shared" si="5"/>
        <v/>
      </c>
      <c r="F30" s="6" t="str">
        <f t="shared" si="6"/>
        <v/>
      </c>
      <c r="G30" s="7" t="str">
        <f t="shared" si="0"/>
        <v/>
      </c>
      <c r="H30" s="10">
        <f>ROUND(SUM(($K$3/$A$46)*A30),0)</f>
        <v>23333</v>
      </c>
      <c r="I30" s="8" t="str">
        <f t="shared" si="1"/>
        <v/>
      </c>
      <c r="J30" s="8" t="str">
        <f t="shared" si="2"/>
        <v/>
      </c>
      <c r="K30" s="9" t="str">
        <f t="shared" si="8"/>
        <v/>
      </c>
      <c r="L30" s="10" t="str">
        <f t="shared" si="3"/>
        <v/>
      </c>
      <c r="M30" s="6" t="str">
        <f t="shared" si="9"/>
        <v/>
      </c>
      <c r="N30" s="10" t="str">
        <f t="shared" si="4"/>
        <v/>
      </c>
    </row>
    <row r="31" spans="1:14" s="43" customFormat="1" ht="14.1" customHeight="1">
      <c r="A31" s="58">
        <v>15</v>
      </c>
      <c r="B31" s="11">
        <v>41958</v>
      </c>
      <c r="C31" s="55"/>
      <c r="D31" s="5"/>
      <c r="E31" s="10" t="str">
        <f t="shared" si="5"/>
        <v/>
      </c>
      <c r="F31" s="6" t="str">
        <f t="shared" si="6"/>
        <v/>
      </c>
      <c r="G31" s="7" t="str">
        <f t="shared" si="0"/>
        <v/>
      </c>
      <c r="H31" s="10">
        <f t="shared" si="7"/>
        <v>25000</v>
      </c>
      <c r="I31" s="8" t="str">
        <f t="shared" si="1"/>
        <v/>
      </c>
      <c r="J31" s="8" t="str">
        <f t="shared" si="2"/>
        <v/>
      </c>
      <c r="K31" s="9" t="str">
        <f t="shared" si="8"/>
        <v/>
      </c>
      <c r="L31" s="10" t="str">
        <f t="shared" si="3"/>
        <v/>
      </c>
      <c r="M31" s="6" t="str">
        <f t="shared" si="9"/>
        <v/>
      </c>
      <c r="N31" s="10" t="str">
        <f t="shared" si="4"/>
        <v/>
      </c>
    </row>
    <row r="32" spans="1:14" s="43" customFormat="1" ht="14.1" customHeight="1">
      <c r="A32" s="58">
        <v>16</v>
      </c>
      <c r="B32" s="11">
        <v>41959</v>
      </c>
      <c r="C32" s="55"/>
      <c r="D32" s="5"/>
      <c r="E32" s="10" t="str">
        <f t="shared" si="5"/>
        <v/>
      </c>
      <c r="F32" s="6" t="str">
        <f t="shared" si="6"/>
        <v/>
      </c>
      <c r="G32" s="7" t="str">
        <f t="shared" si="0"/>
        <v/>
      </c>
      <c r="H32" s="10">
        <f t="shared" si="7"/>
        <v>26667</v>
      </c>
      <c r="I32" s="8" t="str">
        <f t="shared" si="1"/>
        <v/>
      </c>
      <c r="J32" s="8" t="str">
        <f t="shared" si="2"/>
        <v/>
      </c>
      <c r="K32" s="9" t="str">
        <f t="shared" si="8"/>
        <v/>
      </c>
      <c r="L32" s="10" t="str">
        <f t="shared" si="3"/>
        <v/>
      </c>
      <c r="M32" s="6" t="str">
        <f t="shared" si="9"/>
        <v/>
      </c>
      <c r="N32" s="10" t="str">
        <f t="shared" si="4"/>
        <v/>
      </c>
    </row>
    <row r="33" spans="1:64" s="43" customFormat="1" ht="14.1" customHeight="1">
      <c r="A33" s="58">
        <v>17</v>
      </c>
      <c r="B33" s="11">
        <v>41960</v>
      </c>
      <c r="C33" s="55"/>
      <c r="D33" s="5"/>
      <c r="E33" s="10" t="str">
        <f t="shared" si="5"/>
        <v/>
      </c>
      <c r="F33" s="6" t="str">
        <f t="shared" si="6"/>
        <v/>
      </c>
      <c r="G33" s="7" t="str">
        <f t="shared" si="0"/>
        <v/>
      </c>
      <c r="H33" s="10">
        <f t="shared" si="7"/>
        <v>28333</v>
      </c>
      <c r="I33" s="8" t="str">
        <f t="shared" si="1"/>
        <v/>
      </c>
      <c r="J33" s="8" t="str">
        <f t="shared" si="2"/>
        <v/>
      </c>
      <c r="K33" s="9" t="str">
        <f t="shared" si="8"/>
        <v/>
      </c>
      <c r="L33" s="10" t="str">
        <f t="shared" si="3"/>
        <v/>
      </c>
      <c r="M33" s="6" t="str">
        <f t="shared" si="9"/>
        <v/>
      </c>
      <c r="N33" s="10" t="str">
        <f t="shared" si="4"/>
        <v/>
      </c>
    </row>
    <row r="34" spans="1:64" s="43" customFormat="1" ht="14.1" customHeight="1">
      <c r="A34" s="58">
        <v>18</v>
      </c>
      <c r="B34" s="11">
        <v>41961</v>
      </c>
      <c r="C34" s="55"/>
      <c r="D34" s="5"/>
      <c r="E34" s="10" t="str">
        <f t="shared" si="5"/>
        <v/>
      </c>
      <c r="F34" s="6" t="str">
        <f t="shared" si="6"/>
        <v/>
      </c>
      <c r="G34" s="7" t="str">
        <f t="shared" si="0"/>
        <v/>
      </c>
      <c r="H34" s="10">
        <f t="shared" si="7"/>
        <v>30000</v>
      </c>
      <c r="I34" s="8" t="str">
        <f t="shared" si="1"/>
        <v/>
      </c>
      <c r="J34" s="8" t="str">
        <f t="shared" si="2"/>
        <v/>
      </c>
      <c r="K34" s="9" t="str">
        <f t="shared" si="8"/>
        <v/>
      </c>
      <c r="L34" s="10" t="str">
        <f t="shared" si="3"/>
        <v/>
      </c>
      <c r="M34" s="6" t="str">
        <f t="shared" si="9"/>
        <v/>
      </c>
      <c r="N34" s="10" t="str">
        <f t="shared" si="4"/>
        <v/>
      </c>
    </row>
    <row r="35" spans="1:64" s="43" customFormat="1" ht="14.1" customHeight="1">
      <c r="A35" s="58">
        <v>19</v>
      </c>
      <c r="B35" s="11">
        <v>41962</v>
      </c>
      <c r="C35" s="55"/>
      <c r="D35" s="5"/>
      <c r="E35" s="10" t="str">
        <f t="shared" si="5"/>
        <v/>
      </c>
      <c r="F35" s="6" t="str">
        <f t="shared" si="6"/>
        <v/>
      </c>
      <c r="G35" s="7" t="str">
        <f t="shared" si="0"/>
        <v/>
      </c>
      <c r="H35" s="10">
        <f t="shared" si="7"/>
        <v>31667</v>
      </c>
      <c r="I35" s="8" t="str">
        <f t="shared" si="1"/>
        <v/>
      </c>
      <c r="J35" s="8" t="str">
        <f t="shared" si="2"/>
        <v/>
      </c>
      <c r="K35" s="9" t="str">
        <f t="shared" si="8"/>
        <v/>
      </c>
      <c r="L35" s="10" t="str">
        <f t="shared" si="3"/>
        <v/>
      </c>
      <c r="M35" s="6" t="str">
        <f t="shared" si="9"/>
        <v/>
      </c>
      <c r="N35" s="10" t="str">
        <f t="shared" si="4"/>
        <v/>
      </c>
    </row>
    <row r="36" spans="1:64" s="43" customFormat="1" ht="14.1" customHeight="1">
      <c r="A36" s="58">
        <v>20</v>
      </c>
      <c r="B36" s="11">
        <v>41963</v>
      </c>
      <c r="C36" s="55"/>
      <c r="D36" s="5"/>
      <c r="E36" s="10" t="str">
        <f t="shared" si="5"/>
        <v/>
      </c>
      <c r="F36" s="6" t="str">
        <f t="shared" si="6"/>
        <v/>
      </c>
      <c r="G36" s="7" t="str">
        <f t="shared" si="0"/>
        <v/>
      </c>
      <c r="H36" s="10">
        <f t="shared" si="7"/>
        <v>33333</v>
      </c>
      <c r="I36" s="8" t="str">
        <f t="shared" si="1"/>
        <v/>
      </c>
      <c r="J36" s="8" t="str">
        <f t="shared" si="2"/>
        <v/>
      </c>
      <c r="K36" s="9" t="str">
        <f t="shared" si="8"/>
        <v/>
      </c>
      <c r="L36" s="10" t="str">
        <f t="shared" si="3"/>
        <v/>
      </c>
      <c r="M36" s="6" t="str">
        <f t="shared" si="9"/>
        <v/>
      </c>
      <c r="N36" s="10" t="str">
        <f t="shared" si="4"/>
        <v/>
      </c>
    </row>
    <row r="37" spans="1:64" s="43" customFormat="1" ht="14.1" customHeight="1">
      <c r="A37" s="58">
        <v>21</v>
      </c>
      <c r="B37" s="11">
        <v>41964</v>
      </c>
      <c r="C37" s="55"/>
      <c r="D37" s="5"/>
      <c r="E37" s="10" t="str">
        <f t="shared" si="5"/>
        <v/>
      </c>
      <c r="F37" s="6" t="str">
        <f t="shared" si="6"/>
        <v/>
      </c>
      <c r="G37" s="7" t="str">
        <f t="shared" si="0"/>
        <v/>
      </c>
      <c r="H37" s="10">
        <f t="shared" si="7"/>
        <v>35000</v>
      </c>
      <c r="I37" s="8" t="str">
        <f t="shared" si="1"/>
        <v/>
      </c>
      <c r="J37" s="8" t="str">
        <f t="shared" si="2"/>
        <v/>
      </c>
      <c r="K37" s="9" t="str">
        <f t="shared" si="8"/>
        <v/>
      </c>
      <c r="L37" s="10" t="str">
        <f t="shared" si="3"/>
        <v/>
      </c>
      <c r="M37" s="6" t="str">
        <f t="shared" si="9"/>
        <v/>
      </c>
      <c r="N37" s="10" t="str">
        <f t="shared" si="4"/>
        <v/>
      </c>
    </row>
    <row r="38" spans="1:64" s="43" customFormat="1" ht="14.1" customHeight="1">
      <c r="A38" s="58">
        <v>22</v>
      </c>
      <c r="B38" s="11">
        <v>41965</v>
      </c>
      <c r="C38" s="55"/>
      <c r="D38" s="5"/>
      <c r="E38" s="10" t="str">
        <f t="shared" si="5"/>
        <v/>
      </c>
      <c r="F38" s="6" t="str">
        <f t="shared" si="6"/>
        <v/>
      </c>
      <c r="G38" s="7" t="str">
        <f t="shared" si="0"/>
        <v/>
      </c>
      <c r="H38" s="10">
        <f t="shared" si="7"/>
        <v>36667</v>
      </c>
      <c r="I38" s="8" t="str">
        <f t="shared" si="1"/>
        <v/>
      </c>
      <c r="J38" s="8" t="str">
        <f t="shared" si="2"/>
        <v/>
      </c>
      <c r="K38" s="9" t="str">
        <f t="shared" si="8"/>
        <v/>
      </c>
      <c r="L38" s="10" t="str">
        <f t="shared" si="3"/>
        <v/>
      </c>
      <c r="M38" s="6" t="str">
        <f t="shared" si="9"/>
        <v/>
      </c>
      <c r="N38" s="10" t="str">
        <f t="shared" si="4"/>
        <v/>
      </c>
    </row>
    <row r="39" spans="1:64" s="43" customFormat="1" ht="14.1" customHeight="1">
      <c r="A39" s="58">
        <v>23</v>
      </c>
      <c r="B39" s="11">
        <v>41966</v>
      </c>
      <c r="C39" s="55"/>
      <c r="D39" s="5"/>
      <c r="E39" s="10" t="str">
        <f t="shared" si="5"/>
        <v/>
      </c>
      <c r="F39" s="6" t="str">
        <f t="shared" si="6"/>
        <v/>
      </c>
      <c r="G39" s="7" t="str">
        <f t="shared" si="0"/>
        <v/>
      </c>
      <c r="H39" s="10">
        <f t="shared" si="7"/>
        <v>38333</v>
      </c>
      <c r="I39" s="8" t="str">
        <f t="shared" si="1"/>
        <v/>
      </c>
      <c r="J39" s="8" t="str">
        <f t="shared" si="2"/>
        <v/>
      </c>
      <c r="K39" s="9" t="str">
        <f t="shared" si="8"/>
        <v/>
      </c>
      <c r="L39" s="10" t="str">
        <f t="shared" si="3"/>
        <v/>
      </c>
      <c r="M39" s="6" t="str">
        <f t="shared" si="9"/>
        <v/>
      </c>
      <c r="N39" s="10" t="str">
        <f t="shared" si="4"/>
        <v/>
      </c>
    </row>
    <row r="40" spans="1:64" s="43" customFormat="1" ht="14.1" customHeight="1">
      <c r="A40" s="58">
        <v>24</v>
      </c>
      <c r="B40" s="11">
        <v>41967</v>
      </c>
      <c r="C40" s="55"/>
      <c r="D40" s="5"/>
      <c r="E40" s="10" t="str">
        <f t="shared" si="5"/>
        <v/>
      </c>
      <c r="F40" s="6" t="str">
        <f t="shared" si="6"/>
        <v/>
      </c>
      <c r="G40" s="7" t="str">
        <f t="shared" si="0"/>
        <v/>
      </c>
      <c r="H40" s="10">
        <f t="shared" si="7"/>
        <v>40000</v>
      </c>
      <c r="I40" s="8" t="str">
        <f t="shared" si="1"/>
        <v/>
      </c>
      <c r="J40" s="8" t="str">
        <f t="shared" si="2"/>
        <v/>
      </c>
      <c r="K40" s="9" t="str">
        <f t="shared" si="8"/>
        <v/>
      </c>
      <c r="L40" s="10" t="str">
        <f t="shared" si="3"/>
        <v/>
      </c>
      <c r="M40" s="6" t="str">
        <f t="shared" si="9"/>
        <v/>
      </c>
      <c r="N40" s="10" t="str">
        <f t="shared" si="4"/>
        <v/>
      </c>
    </row>
    <row r="41" spans="1:64" s="43" customFormat="1" ht="14.1" customHeight="1">
      <c r="A41" s="58">
        <v>25</v>
      </c>
      <c r="B41" s="11">
        <v>41968</v>
      </c>
      <c r="C41" s="55"/>
      <c r="D41" s="5"/>
      <c r="E41" s="10" t="str">
        <f t="shared" si="5"/>
        <v/>
      </c>
      <c r="F41" s="6" t="str">
        <f t="shared" si="6"/>
        <v/>
      </c>
      <c r="G41" s="7" t="str">
        <f t="shared" si="0"/>
        <v/>
      </c>
      <c r="H41" s="10">
        <f>ROUND(SUM(($K$3/$A$46)*A41),0)</f>
        <v>41667</v>
      </c>
      <c r="I41" s="8" t="str">
        <f t="shared" si="1"/>
        <v/>
      </c>
      <c r="J41" s="8" t="str">
        <f t="shared" si="2"/>
        <v/>
      </c>
      <c r="K41" s="9" t="str">
        <f t="shared" si="8"/>
        <v/>
      </c>
      <c r="L41" s="10" t="str">
        <f t="shared" si="3"/>
        <v/>
      </c>
      <c r="M41" s="6" t="str">
        <f t="shared" si="9"/>
        <v/>
      </c>
      <c r="N41" s="10" t="str">
        <f t="shared" si="4"/>
        <v/>
      </c>
    </row>
    <row r="42" spans="1:64" s="43" customFormat="1" ht="14.1" customHeight="1">
      <c r="A42" s="58">
        <v>26</v>
      </c>
      <c r="B42" s="11">
        <v>41969</v>
      </c>
      <c r="C42" s="55"/>
      <c r="D42" s="5"/>
      <c r="E42" s="10" t="str">
        <f t="shared" si="5"/>
        <v/>
      </c>
      <c r="F42" s="6" t="str">
        <f t="shared" si="6"/>
        <v/>
      </c>
      <c r="G42" s="7" t="str">
        <f t="shared" si="0"/>
        <v/>
      </c>
      <c r="H42" s="10">
        <f t="shared" si="7"/>
        <v>43333</v>
      </c>
      <c r="I42" s="8" t="str">
        <f t="shared" si="1"/>
        <v/>
      </c>
      <c r="J42" s="8" t="str">
        <f t="shared" si="2"/>
        <v/>
      </c>
      <c r="K42" s="9" t="str">
        <f t="shared" si="8"/>
        <v/>
      </c>
      <c r="L42" s="10" t="str">
        <f t="shared" si="3"/>
        <v/>
      </c>
      <c r="M42" s="6" t="str">
        <f t="shared" si="9"/>
        <v/>
      </c>
      <c r="N42" s="10" t="str">
        <f t="shared" si="4"/>
        <v/>
      </c>
    </row>
    <row r="43" spans="1:64" s="43" customFormat="1" ht="14.1" customHeight="1">
      <c r="A43" s="58">
        <v>27</v>
      </c>
      <c r="B43" s="11">
        <v>41970</v>
      </c>
      <c r="C43" s="55"/>
      <c r="D43" s="5"/>
      <c r="E43" s="10" t="str">
        <f t="shared" si="5"/>
        <v/>
      </c>
      <c r="F43" s="6" t="str">
        <f t="shared" si="6"/>
        <v/>
      </c>
      <c r="G43" s="7" t="str">
        <f t="shared" si="0"/>
        <v/>
      </c>
      <c r="H43" s="10">
        <f t="shared" si="7"/>
        <v>45000</v>
      </c>
      <c r="I43" s="8" t="str">
        <f t="shared" si="1"/>
        <v/>
      </c>
      <c r="J43" s="8" t="str">
        <f t="shared" si="2"/>
        <v/>
      </c>
      <c r="K43" s="9" t="str">
        <f t="shared" si="8"/>
        <v/>
      </c>
      <c r="L43" s="10" t="str">
        <f t="shared" si="3"/>
        <v/>
      </c>
      <c r="M43" s="6" t="str">
        <f t="shared" si="9"/>
        <v/>
      </c>
      <c r="N43" s="10" t="str">
        <f t="shared" si="4"/>
        <v/>
      </c>
    </row>
    <row r="44" spans="1:64" s="43" customFormat="1" ht="14.1" customHeight="1">
      <c r="A44" s="58">
        <v>28</v>
      </c>
      <c r="B44" s="11">
        <v>41971</v>
      </c>
      <c r="C44" s="55"/>
      <c r="D44" s="5"/>
      <c r="E44" s="10" t="str">
        <f t="shared" si="5"/>
        <v/>
      </c>
      <c r="F44" s="6" t="str">
        <f t="shared" si="6"/>
        <v/>
      </c>
      <c r="G44" s="7" t="str">
        <f t="shared" si="0"/>
        <v/>
      </c>
      <c r="H44" s="10">
        <f t="shared" si="7"/>
        <v>46667</v>
      </c>
      <c r="I44" s="8" t="str">
        <f t="shared" si="1"/>
        <v/>
      </c>
      <c r="J44" s="8" t="str">
        <f t="shared" si="2"/>
        <v/>
      </c>
      <c r="K44" s="9" t="str">
        <f t="shared" si="8"/>
        <v/>
      </c>
      <c r="L44" s="10" t="str">
        <f t="shared" si="3"/>
        <v/>
      </c>
      <c r="M44" s="6" t="str">
        <f t="shared" si="9"/>
        <v/>
      </c>
      <c r="N44" s="10" t="str">
        <f t="shared" si="4"/>
        <v/>
      </c>
    </row>
    <row r="45" spans="1:64" s="43" customFormat="1" ht="14.1" customHeight="1">
      <c r="A45" s="58">
        <v>29</v>
      </c>
      <c r="B45" s="11">
        <v>41972</v>
      </c>
      <c r="C45" s="55"/>
      <c r="D45" s="5"/>
      <c r="E45" s="10" t="str">
        <f t="shared" si="5"/>
        <v/>
      </c>
      <c r="F45" s="6" t="str">
        <f t="shared" si="6"/>
        <v/>
      </c>
      <c r="G45" s="7" t="str">
        <f t="shared" si="0"/>
        <v/>
      </c>
      <c r="H45" s="10">
        <f t="shared" si="7"/>
        <v>48333</v>
      </c>
      <c r="I45" s="8" t="str">
        <f t="shared" si="1"/>
        <v/>
      </c>
      <c r="J45" s="8" t="str">
        <f t="shared" si="2"/>
        <v/>
      </c>
      <c r="K45" s="9" t="str">
        <f t="shared" si="8"/>
        <v/>
      </c>
      <c r="L45" s="10" t="str">
        <f t="shared" si="3"/>
        <v/>
      </c>
      <c r="M45" s="6" t="str">
        <f t="shared" si="9"/>
        <v/>
      </c>
      <c r="N45" s="10" t="str">
        <f t="shared" si="4"/>
        <v/>
      </c>
    </row>
    <row r="46" spans="1:64" s="43" customFormat="1" ht="14.1" customHeight="1">
      <c r="A46" s="58">
        <v>30</v>
      </c>
      <c r="B46" s="11">
        <v>41973</v>
      </c>
      <c r="C46" s="55"/>
      <c r="D46" s="5"/>
      <c r="E46" s="10" t="str">
        <f t="shared" si="5"/>
        <v/>
      </c>
      <c r="F46" s="6" t="str">
        <f t="shared" si="6"/>
        <v/>
      </c>
      <c r="G46" s="7" t="str">
        <f t="shared" si="0"/>
        <v/>
      </c>
      <c r="H46" s="10">
        <f t="shared" si="7"/>
        <v>50000</v>
      </c>
      <c r="I46" s="8" t="str">
        <f t="shared" si="1"/>
        <v/>
      </c>
      <c r="J46" s="8" t="str">
        <f t="shared" si="2"/>
        <v/>
      </c>
      <c r="K46" s="9" t="str">
        <f t="shared" si="8"/>
        <v/>
      </c>
      <c r="L46" s="10" t="str">
        <f t="shared" si="3"/>
        <v/>
      </c>
      <c r="M46" s="6" t="str">
        <f t="shared" si="9"/>
        <v/>
      </c>
      <c r="N46" s="10" t="str">
        <f>IF(ISNUMBER(C46),IF(C46&gt;=K3,IF(C46&lt;$K$3,SUM(L46/(M46)),"none"),"Impossible!"),"")</f>
        <v/>
      </c>
    </row>
    <row r="47" spans="1:64" s="45" customFormat="1">
      <c r="B47" s="44"/>
      <c r="C47" s="33"/>
      <c r="D47" s="33"/>
      <c r="E47" s="24"/>
      <c r="F47" s="24"/>
      <c r="G47" s="25"/>
      <c r="H47" s="26"/>
      <c r="I47" s="27"/>
      <c r="J47" s="26"/>
      <c r="K47" s="28"/>
      <c r="L47" s="24"/>
      <c r="M47" s="24"/>
      <c r="N47" s="29"/>
    </row>
    <row r="48" spans="1:64" s="46" customFormat="1" ht="26.25" customHeight="1">
      <c r="B48" s="66" t="s">
        <v>30</v>
      </c>
      <c r="C48" s="67"/>
      <c r="D48" s="67"/>
      <c r="E48" s="67"/>
      <c r="F48" s="67"/>
      <c r="G48" s="67"/>
      <c r="H48" s="67"/>
      <c r="I48" s="67"/>
      <c r="J48" s="67"/>
      <c r="K48" s="67"/>
      <c r="L48" s="67"/>
      <c r="M48" s="67"/>
      <c r="N48" s="68"/>
      <c r="O48" s="47"/>
      <c r="P48" s="47"/>
      <c r="Q48" s="47"/>
      <c r="R48" s="47"/>
      <c r="S48" s="47"/>
      <c r="T48" s="47"/>
      <c r="U48" s="47"/>
      <c r="V48" s="47"/>
      <c r="W48" s="47"/>
      <c r="X48" s="47"/>
      <c r="Y48" s="47"/>
      <c r="Z48" s="47"/>
      <c r="AA48" s="47"/>
      <c r="AB48" s="47"/>
      <c r="AC48" s="47"/>
      <c r="AD48" s="47"/>
      <c r="AE48" s="47"/>
      <c r="AF48" s="47"/>
      <c r="AG48" s="47"/>
      <c r="AH48" s="47"/>
      <c r="AI48" s="47"/>
      <c r="AJ48" s="47"/>
      <c r="AK48" s="47"/>
      <c r="AL48" s="47"/>
      <c r="AM48" s="47"/>
      <c r="AN48" s="47"/>
      <c r="AO48" s="47"/>
      <c r="AP48" s="47"/>
      <c r="AQ48" s="47"/>
      <c r="AR48" s="47"/>
      <c r="AS48" s="47"/>
      <c r="AT48" s="47"/>
      <c r="AU48" s="47"/>
      <c r="AV48" s="47"/>
      <c r="AW48" s="47"/>
      <c r="AX48" s="47"/>
      <c r="AY48" s="47"/>
      <c r="AZ48" s="47"/>
      <c r="BA48" s="47"/>
      <c r="BB48" s="47"/>
      <c r="BC48" s="47"/>
      <c r="BD48" s="47"/>
      <c r="BE48" s="47"/>
      <c r="BF48" s="47"/>
      <c r="BG48" s="47"/>
      <c r="BH48" s="47"/>
      <c r="BI48" s="47"/>
      <c r="BJ48" s="47"/>
      <c r="BK48" s="47"/>
      <c r="BL48" s="47"/>
    </row>
    <row r="49" spans="2:14" ht="20.25" customHeight="1">
      <c r="B49" s="60" t="s">
        <v>31</v>
      </c>
      <c r="C49" s="60"/>
      <c r="D49" s="60"/>
      <c r="E49" s="60"/>
      <c r="F49" s="60"/>
      <c r="G49" s="60"/>
      <c r="H49" s="60"/>
      <c r="I49" s="60"/>
      <c r="J49" s="60"/>
      <c r="K49" s="60"/>
      <c r="L49" s="60"/>
      <c r="M49" s="60"/>
      <c r="N49" s="60"/>
    </row>
  </sheetData>
  <mergeCells count="17">
    <mergeCell ref="B1:H1"/>
    <mergeCell ref="B2:L2"/>
    <mergeCell ref="E3:F3"/>
    <mergeCell ref="G3:J3"/>
    <mergeCell ref="B5:C5"/>
    <mergeCell ref="B8:C8"/>
    <mergeCell ref="B9:C9"/>
    <mergeCell ref="B13:C13"/>
    <mergeCell ref="E16:N16"/>
    <mergeCell ref="B6:C6"/>
    <mergeCell ref="B7:C7"/>
    <mergeCell ref="B49:N49"/>
    <mergeCell ref="A16:D16"/>
    <mergeCell ref="B10:C10"/>
    <mergeCell ref="B11:C11"/>
    <mergeCell ref="B12:C12"/>
    <mergeCell ref="B48:N48"/>
  </mergeCells>
  <phoneticPr fontId="16" type="noConversion"/>
  <conditionalFormatting sqref="H51:H65536 J51:K65536">
    <cfRule type="cellIs" dxfId="10" priority="1" stopIfTrue="1" operator="lessThanOrEqual">
      <formula>37225</formula>
    </cfRule>
    <cfRule type="cellIs" dxfId="9" priority="2" stopIfTrue="1" operator="greaterThan">
      <formula>37225</formula>
    </cfRule>
  </conditionalFormatting>
  <conditionalFormatting sqref="K47 K5:K14">
    <cfRule type="cellIs" dxfId="8" priority="3" stopIfTrue="1" operator="lessThanOrEqual">
      <formula>37590</formula>
    </cfRule>
    <cfRule type="cellIs" dxfId="7" priority="4" stopIfTrue="1" operator="greaterThanOrEqual">
      <formula>37591</formula>
    </cfRule>
    <cfRule type="cellIs" dxfId="6" priority="5" stopIfTrue="1" operator="between">
      <formula>37590</formula>
      <formula>37591</formula>
    </cfRule>
  </conditionalFormatting>
  <conditionalFormatting sqref="E17:E46">
    <cfRule type="cellIs" dxfId="5" priority="6" stopIfTrue="1" operator="greaterThanOrEqual">
      <formula>#REF!</formula>
    </cfRule>
    <cfRule type="cellIs" dxfId="4" priority="7" stopIfTrue="1" operator="lessThan">
      <formula>#REF!</formula>
    </cfRule>
  </conditionalFormatting>
  <conditionalFormatting sqref="I17:I46">
    <cfRule type="cellIs" dxfId="3" priority="8" stopIfTrue="1" operator="lessThan">
      <formula>0</formula>
    </cfRule>
    <cfRule type="cellIs" dxfId="2" priority="9" stopIfTrue="1" operator="greaterThanOrEqual">
      <formula>0</formula>
    </cfRule>
  </conditionalFormatting>
  <conditionalFormatting sqref="J17:J46">
    <cfRule type="cellIs" dxfId="1" priority="10" stopIfTrue="1" operator="greaterThanOrEqual">
      <formula>0</formula>
    </cfRule>
    <cfRule type="cellIs" dxfId="0" priority="11" stopIfTrue="1" operator="lessThan">
      <formula>0</formula>
    </cfRule>
  </conditionalFormatting>
  <pageMargins left="0.75" right="0.75" top="1" bottom="1" header="0.5" footer="0.5"/>
  <pageSetup scale="85" fitToHeight="2" orientation="landscape"/>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Nov 2014</vt:lpstr>
    </vt:vector>
  </TitlesOfParts>
  <Manager/>
  <Company/>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r5dmb</cp:lastModifiedBy>
  <cp:lastPrinted>2012-10-15T16:47:11Z</cp:lastPrinted>
  <dcterms:created xsi:type="dcterms:W3CDTF">2002-10-13T07:24:42Z</dcterms:created>
  <dcterms:modified xsi:type="dcterms:W3CDTF">2014-10-28T15:47:48Z</dcterms:modified>
  <cp:category/>
</cp:coreProperties>
</file>